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activeX/activeX2.bin" ContentType="application/vnd.ms-office.activeX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activeX/activeX2.xml" ContentType="application/vnd.ms-office.activeX+xml"/>
  <Override PartName="/docProps/app.xml" ContentType="application/vnd.openxmlformats-officedocument.extended-properties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19395" windowHeight="10395"/>
  </bookViews>
  <sheets>
    <sheet name="Budget F21 worksheet " sheetId="1" r:id="rId1"/>
  </sheets>
  <definedNames>
    <definedName name="_xlnm.Print_Titles" localSheetId="0">'Budget F21 worksheet '!$A:$F,'Budget F21 worksheet '!$2:$3</definedName>
    <definedName name="QB_COLUMN_290" localSheetId="0" hidden="1">'Budget F21 worksheet '!$O$2</definedName>
    <definedName name="QB_COLUMN_59201" localSheetId="0" hidden="1">'Budget F21 worksheet '!$H$2</definedName>
    <definedName name="QB_COLUMN_59202" localSheetId="0" hidden="1">'Budget F21 worksheet '!$L$2</definedName>
    <definedName name="QB_COLUMN_59203" localSheetId="0" hidden="1">'Budget F21 worksheet '!$P$2</definedName>
    <definedName name="QB_COLUMN_59204" localSheetId="0" hidden="1">'Budget F21 worksheet '!$T$2</definedName>
    <definedName name="QB_COLUMN_59300" localSheetId="0" hidden="1">'Budget F21 worksheet '!#REF!</definedName>
    <definedName name="QB_COLUMN_76211" localSheetId="0" hidden="1">'Budget F21 worksheet '!$I$3</definedName>
    <definedName name="QB_COLUMN_76212" localSheetId="0" hidden="1">'Budget F21 worksheet '!$M$3</definedName>
    <definedName name="QB_COLUMN_76213" localSheetId="0" hidden="1">'Budget F21 worksheet '!$Q$3</definedName>
    <definedName name="QB_COLUMN_76214" localSheetId="0" hidden="1">'Budget F21 worksheet '!$U$3</definedName>
    <definedName name="QB_COLUMN_76310" localSheetId="0" hidden="1">'Budget F21 worksheet '!#REF!</definedName>
    <definedName name="QB_DATA_0" localSheetId="0" hidden="1">'Budget F21 worksheet '!$6:$6,'Budget F21 worksheet '!$7:$7,'Budget F21 worksheet '!$8:$8,'Budget F21 worksheet '!$9:$9,'Budget F21 worksheet '!$10:$10,'Budget F21 worksheet '!#REF!,'Budget F21 worksheet '!#REF!,'Budget F21 worksheet '!#REF!,'Budget F21 worksheet '!$13:$13,'Budget F21 worksheet '!$14:$14,'Budget F21 worksheet '!$15:$15,'Budget F21 worksheet '!$17:$17,'Budget F21 worksheet '!$22:$22,'Budget F21 worksheet '!$23:$23,'Budget F21 worksheet '!$24:$24,'Budget F21 worksheet '!$27:$27</definedName>
    <definedName name="QB_DATA_1" localSheetId="0" hidden="1">'Budget F21 worksheet '!$28:$28,'Budget F21 worksheet '!$29:$29,'Budget F21 worksheet '!$30:$30,'Budget F21 worksheet '!$31:$31,'Budget F21 worksheet '!$32:$32,'Budget F21 worksheet '!$34:$34,'Budget F21 worksheet '!$35:$35,'Budget F21 worksheet '!$36:$36,'Budget F21 worksheet '!$40:$40,'Budget F21 worksheet '!$41:$41,'Budget F21 worksheet '!$42:$42,'Budget F21 worksheet '!$43:$43,'Budget F21 worksheet '!$44:$44,'Budget F21 worksheet '!$45:$45,'Budget F21 worksheet '!$46:$46,'Budget F21 worksheet '!$47:$47</definedName>
    <definedName name="QB_DATA_2" localSheetId="0" hidden="1">'Budget F21 worksheet '!$48:$48,'Budget F21 worksheet '!$51:$51,'Budget F21 worksheet '!$52:$52,'Budget F21 worksheet '!$53:$53,'Budget F21 worksheet '!$54:$54,'Budget F21 worksheet '!$55:$55,'Budget F21 worksheet '!$56:$56,'Budget F21 worksheet '!$57:$57,'Budget F21 worksheet '!$58:$58,'Budget F21 worksheet '!$61:$61,'Budget F21 worksheet '!$62:$62,'Budget F21 worksheet '!$63:$63,'Budget F21 worksheet '!$66:$66,'Budget F21 worksheet '!$67:$67,'Budget F21 worksheet '!$70:$70,'Budget F21 worksheet '!$71:$71</definedName>
    <definedName name="QB_DATA_3" localSheetId="0" hidden="1">'Budget F21 worksheet '!$72:$72,'Budget F21 worksheet '!$74:$74,'Budget F21 worksheet '!$77:$77,'Budget F21 worksheet '!$78:$78,'Budget F21 worksheet '!$79:$79,'Budget F21 worksheet '!$80:$80,'Budget F21 worksheet '!$81:$81,'Budget F21 worksheet '!$82:$82,'Budget F21 worksheet '!$83:$83,'Budget F21 worksheet '!$84:$84,'Budget F21 worksheet '!$85:$85,'Budget F21 worksheet '!$86:$86,'Budget F21 worksheet '!$87:$87,'Budget F21 worksheet '!$88:$88,'Budget F21 worksheet '!$89:$89,'Budget F21 worksheet '!$90:$90</definedName>
    <definedName name="QB_DATA_4" localSheetId="0" hidden="1">'Budget F21 worksheet '!#REF!,'Budget F21 worksheet '!#REF!,'Budget F21 worksheet '!#REF!,'Budget F21 worksheet '!$93:$93,'Budget F21 worksheet '!$94:$94,'Budget F21 worksheet '!$95:$95,'Budget F21 worksheet '!$96:$96,'Budget F21 worksheet '!$99:$99,'Budget F21 worksheet '!$100:$100,'Budget F21 worksheet '!$102:$102,'Budget F21 worksheet '!$104:$104,'Budget F21 worksheet '!$105:$105,'Budget F21 worksheet '!$106:$106,'Budget F21 worksheet '!$107:$107,'Budget F21 worksheet '!$110:$110,'Budget F21 worksheet '!$111:$111</definedName>
    <definedName name="QB_DATA_5" localSheetId="0" hidden="1">'Budget F21 worksheet '!$112:$112,'Budget F21 worksheet '!$113:$113,'Budget F21 worksheet '!$114:$114,'Budget F21 worksheet '!$115:$115,'Budget F21 worksheet '!$116:$116,'Budget F21 worksheet '!$117:$117,'Budget F21 worksheet '!$118:$118,'Budget F21 worksheet '!$119:$119,'Budget F21 worksheet '!$120:$120,'Budget F21 worksheet '!$121:$121,'Budget F21 worksheet '!$122:$122,'Budget F21 worksheet '!$123:$123,'Budget F21 worksheet '!$124:$124,'Budget F21 worksheet '!$126:$126,'Budget F21 worksheet '!$128:$128,'Budget F21 worksheet '!$129:$129</definedName>
    <definedName name="QB_DATA_6" localSheetId="0" hidden="1">'Budget F21 worksheet '!$131:$131,'Budget F21 worksheet '!$132:$132,'Budget F21 worksheet '!$133:$133,'Budget F21 worksheet '!$134:$134,'Budget F21 worksheet '!$135:$135,'Budget F21 worksheet '!$137:$137,'Budget F21 worksheet '!$138:$138,'Budget F21 worksheet '!$139:$139,'Budget F21 worksheet '!$140:$140,'Budget F21 worksheet '!$141:$141,'Budget F21 worksheet '!$142:$142,'Budget F21 worksheet '!$143:$143</definedName>
    <definedName name="QB_FORMULA_0" localSheetId="0" hidden="1">'Budget F21 worksheet '!#REF!,'Budget F21 worksheet '!#REF!,'Budget F21 worksheet '!#REF!,'Budget F21 worksheet '!#REF!,'Budget F21 worksheet '!#REF!,'Budget F21 worksheet '!#REF!,'Budget F21 worksheet '!#REF!,'Budget F21 worksheet '!#REF!,'Budget F21 worksheet '!#REF!,'Budget F21 worksheet '!#REF!,'Budget F21 worksheet '!$G$11,'Budget F21 worksheet '!$I$11,'Budget F21 worksheet '!$K$11,'Budget F21 worksheet '!$M$11,'Budget F21 worksheet '!$O$11,'Budget F21 worksheet '!$Q$11</definedName>
    <definedName name="QB_FORMULA_1" localSheetId="0" hidden="1">'Budget F21 worksheet '!#REF!,'Budget F21 worksheet '!$U$11,'Budget F21 worksheet '!#REF!,'Budget F21 worksheet '!#REF!,'Budget F21 worksheet '!#REF!,'Budget F21 worksheet '!#REF!,'Budget F21 worksheet '!#REF!,'Budget F21 worksheet '!#REF!,'Budget F21 worksheet '!#REF!,'Budget F21 worksheet '!#REF!,'Budget F21 worksheet '!#REF!,'Budget F21 worksheet '!#REF!,'Budget F21 worksheet '!$G$16,'Budget F21 worksheet '!$I$16,'Budget F21 worksheet '!$K$16,'Budget F21 worksheet '!$M$16</definedName>
    <definedName name="QB_FORMULA_10" localSheetId="0" hidden="1">'Budget F21 worksheet '!#REF!,'Budget F21 worksheet '!$G$64,'Budget F21 worksheet '!$I$64,'Budget F21 worksheet '!$K$64,'Budget F21 worksheet '!$M$64,'Budget F21 worksheet '!$O$64,'Budget F21 worksheet '!$Q$64,'Budget F21 worksheet '!#REF!,'Budget F21 worksheet '!$U$64,'Budget F21 worksheet '!#REF!,'Budget F21 worksheet '!#REF!,'Budget F21 worksheet '!#REF!,'Budget F21 worksheet '!#REF!,'Budget F21 worksheet '!#REF!,'Budget F21 worksheet '!$G$68,'Budget F21 worksheet '!$I$68</definedName>
    <definedName name="QB_FORMULA_11" localSheetId="0" hidden="1">'Budget F21 worksheet '!$K$68,'Budget F21 worksheet '!$M$68,'Budget F21 worksheet '!$O$68,'Budget F21 worksheet '!$Q$68,'Budget F21 worksheet '!#REF!,'Budget F21 worksheet '!$U$68,'Budget F21 worksheet '!#REF!,'Budget F21 worksheet '!#REF!,'Budget F21 worksheet '!#REF!,'Budget F21 worksheet '!#REF!,'Budget F21 worksheet '!#REF!,'Budget F21 worksheet '!#REF!,'Budget F21 worksheet '!#REF!,'Budget F21 worksheet '!#REF!,'Budget F21 worksheet '!$G$73,'Budget F21 worksheet '!$I$73</definedName>
    <definedName name="QB_FORMULA_12" localSheetId="0" hidden="1">'Budget F21 worksheet '!$K$73,'Budget F21 worksheet '!$M$73,'Budget F21 worksheet '!$O$73,'Budget F21 worksheet '!$Q$73,'Budget F21 worksheet '!#REF!,'Budget F21 worksheet '!$U$73,'Budget F21 worksheet '!#REF!,'Budget F21 worksheet '!#REF!,'Budget F21 worksheet '!#REF!,'Budget F21 worksheet '!#REF!,'Budget F21 worksheet '!$G$75,'Budget F21 worksheet '!$I$75,'Budget F21 worksheet '!$K$75,'Budget F21 worksheet '!$M$75,'Budget F21 worksheet '!$O$75,'Budget F21 worksheet '!$Q$75</definedName>
    <definedName name="QB_FORMULA_13" localSheetId="0" hidden="1">'Budget F21 worksheet '!#REF!,'Budget F21 worksheet '!$U$75,'Budget F21 worksheet '!#REF!,'Budget F21 worksheet '!#REF!,'Budget F21 worksheet '!#REF!,'Budget F21 worksheet '!#REF!,'Budget F21 worksheet '!#REF!,'Budget F21 worksheet '!#REF!,'Budget F21 worksheet '!#REF!,'Budget F21 worksheet '!#REF!,'Budget F21 worksheet '!#REF!,'Budget F21 worksheet '!#REF!,'Budget F21 worksheet '!#REF!,'Budget F21 worksheet '!#REF!,'Budget F21 worksheet '!#REF!,'Budget F21 worksheet '!#REF!</definedName>
    <definedName name="QB_FORMULA_14" localSheetId="0" hidden="1">'Budget F21 worksheet '!#REF!,'Budget F21 worksheet '!#REF!,'Budget F21 worksheet '!#REF!,'Budget F21 worksheet '!#REF!,'Budget F21 worksheet '!#REF!,'Budget F21 worksheet '!#REF!,'Budget F21 worksheet '!#REF!,'Budget F21 worksheet '!#REF!,'Budget F21 worksheet '!#REF!,'Budget F21 worksheet '!#REF!,'Budget F21 worksheet '!#REF!,'Budget F21 worksheet '!#REF!,'Budget F21 worksheet '!#REF!,'Budget F21 worksheet '!#REF!,'Budget F21 worksheet '!#REF!,'Budget F21 worksheet '!#REF!</definedName>
    <definedName name="QB_FORMULA_15" localSheetId="0" hidden="1">'Budget F21 worksheet '!$G$91,'Budget F21 worksheet '!$I$91,'Budget F21 worksheet '!$K$91,'Budget F21 worksheet '!$M$91,'Budget F21 worksheet '!$O$91,'Budget F21 worksheet '!$Q$91,'Budget F21 worksheet '!#REF!,'Budget F21 worksheet '!$U$91,'Budget F21 worksheet '!#REF!,'Budget F21 worksheet '!#REF!,'Budget F21 worksheet '!#REF!,'Budget F21 worksheet '!#REF!,'Budget F21 worksheet '!#REF!,'Budget F21 worksheet '!#REF!,'Budget F21 worksheet '!#REF!,'Budget F21 worksheet '!#REF!</definedName>
    <definedName name="QB_FORMULA_16" localSheetId="0" hidden="1">'Budget F21 worksheet '!#REF!,'Budget F21 worksheet '!#REF!,'Budget F21 worksheet '!#REF!,'Budget F21 worksheet '!#REF!,'Budget F21 worksheet '!#REF!,'Budget F21 worksheet '!#REF!,'Budget F21 worksheet '!$U$97,'Budget F21 worksheet '!#REF!,'Budget F21 worksheet '!#REF!,'Budget F21 worksheet '!#REF!,'Budget F21 worksheet '!#REF!,'Budget F21 worksheet '!#REF!,'Budget F21 worksheet '!#REF!,'Budget F21 worksheet '!#REF!,'Budget F21 worksheet '!$U$101,'Budget F21 worksheet '!#REF!</definedName>
    <definedName name="QB_FORMULA_17" localSheetId="0" hidden="1">'Budget F21 worksheet '!#REF!,'Budget F21 worksheet '!#REF!,'Budget F21 worksheet '!#REF!,'Budget F21 worksheet '!#REF!,'Budget F21 worksheet '!#REF!,'Budget F21 worksheet '!#REF!,'Budget F21 worksheet '!#REF!,'Budget F21 worksheet '!#REF!,'Budget F21 worksheet '!#REF!,'Budget F21 worksheet '!#REF!,'Budget F21 worksheet '!#REF!,'Budget F21 worksheet '!$G$108,'Budget F21 worksheet '!$I$108,'Budget F21 worksheet '!$K$108,'Budget F21 worksheet '!$M$108,'Budget F21 worksheet '!$O$108</definedName>
    <definedName name="QB_FORMULA_18" localSheetId="0" hidden="1">'Budget F21 worksheet '!$Q$108,'Budget F21 worksheet '!#REF!,'Budget F21 worksheet '!$U$108,'Budget F21 worksheet '!#REF!,'Budget F21 worksheet '!#REF!,'Budget F21 worksheet '!#REF!,'Budget F21 worksheet '!#REF!,'Budget F21 worksheet '!#REF!,'Budget F21 worksheet '!#REF!,'Budget F21 worksheet '!#REF!,'Budget F21 worksheet '!#REF!,'Budget F21 worksheet '!#REF!,'Budget F21 worksheet '!#REF!,'Budget F21 worksheet '!#REF!,'Budget F21 worksheet '!#REF!,'Budget F21 worksheet '!#REF!</definedName>
    <definedName name="QB_FORMULA_19" localSheetId="0" hidden="1">'Budget F21 worksheet '!#REF!,'Budget F21 worksheet '!#REF!,'Budget F21 worksheet '!#REF!,'Budget F21 worksheet '!#REF!,'Budget F21 worksheet '!#REF!,'Budget F21 worksheet '!#REF!,'Budget F21 worksheet '!#REF!,'Budget F21 worksheet '!#REF!,'Budget F21 worksheet '!#REF!,'Budget F21 worksheet '!#REF!,'Budget F21 worksheet '!#REF!,'Budget F21 worksheet '!#REF!,'Budget F21 worksheet '!#REF!,'Budget F21 worksheet '!#REF!,'Budget F21 worksheet '!#REF!,'Budget F21 worksheet '!#REF!</definedName>
    <definedName name="QB_FORMULA_2" localSheetId="0" hidden="1">'Budget F21 worksheet '!$O$16,'Budget F21 worksheet '!$Q$16,'Budget F21 worksheet '!#REF!,'Budget F21 worksheet '!$U$16,'Budget F21 worksheet '!#REF!,'Budget F21 worksheet '!#REF!,'Budget F21 worksheet '!#REF!,'Budget F21 worksheet '!$G$18,'Budget F21 worksheet '!$I$18,'Budget F21 worksheet '!$K$18,'Budget F21 worksheet '!$M$18,'Budget F21 worksheet '!$O$18,'Budget F21 worksheet '!$Q$18,'Budget F21 worksheet '!#REF!,'Budget F21 worksheet '!$U$18,'Budget F21 worksheet '!#REF!</definedName>
    <definedName name="QB_FORMULA_20" localSheetId="0" hidden="1">'Budget F21 worksheet '!#REF!,'Budget F21 worksheet '!#REF!,'Budget F21 worksheet '!#REF!,'Budget F21 worksheet '!$G$125,'Budget F21 worksheet '!$I$125,'Budget F21 worksheet '!$K$125,'Budget F21 worksheet '!$M$125,'Budget F21 worksheet '!$O$125,'Budget F21 worksheet '!$Q$125,'Budget F21 worksheet '!#REF!,'Budget F21 worksheet '!$U$125,'Budget F21 worksheet '!#REF!,'Budget F21 worksheet '!#REF!,'Budget F21 worksheet '!#REF!,'Budget F21 worksheet '!#REF!,'Budget F21 worksheet '!#REF!</definedName>
    <definedName name="QB_FORMULA_21" localSheetId="0" hidden="1">'Budget F21 worksheet '!#REF!,'Budget F21 worksheet '!#REF!,'Budget F21 worksheet '!#REF!,'Budget F21 worksheet '!#REF!,'Budget F21 worksheet '!#REF!,'Budget F21 worksheet '!#REF!,'Budget F21 worksheet '!#REF!,'Budget F21 worksheet '!#REF!,'Budget F21 worksheet '!#REF!,'Budget F21 worksheet '!#REF!,'Budget F21 worksheet '!#REF!,'Budget F21 worksheet '!#REF!,'Budget F21 worksheet '!$G$136,'Budget F21 worksheet '!$I$136,'Budget F21 worksheet '!$K$136,'Budget F21 worksheet '!$M$136</definedName>
    <definedName name="QB_FORMULA_22" localSheetId="0" hidden="1">'Budget F21 worksheet '!$O$136,'Budget F21 worksheet '!$Q$136,'Budget F21 worksheet '!#REF!,'Budget F21 worksheet '!$U$136,'Budget F21 worksheet '!#REF!,'Budget F21 worksheet '!#REF!,'Budget F21 worksheet '!#REF!,'Budget F21 worksheet '!#REF!,'Budget F21 worksheet '!#REF!,'Budget F21 worksheet '!#REF!,'Budget F21 worksheet '!#REF!,'Budget F21 worksheet '!#REF!,'Budget F21 worksheet '!#REF!,'Budget F21 worksheet '!#REF!,'Budget F21 worksheet '!#REF!,'Budget F21 worksheet '!#REF!</definedName>
    <definedName name="QB_FORMULA_23" localSheetId="0" hidden="1">'Budget F21 worksheet '!#REF!,'Budget F21 worksheet '!#REF!,'Budget F21 worksheet '!$G$144,'Budget F21 worksheet '!$I$144,'Budget F21 worksheet '!$K$144,'Budget F21 worksheet '!$M$144,'Budget F21 worksheet '!$O$144,'Budget F21 worksheet '!$Q$144,'Budget F21 worksheet '!#REF!,'Budget F21 worksheet '!$U$144,'Budget F21 worksheet '!#REF!,'Budget F21 worksheet '!#REF!,'Budget F21 worksheet '!$G$145,'Budget F21 worksheet '!$I$145,'Budget F21 worksheet '!$K$145,'Budget F21 worksheet '!$M$145</definedName>
    <definedName name="QB_FORMULA_24" localSheetId="0" hidden="1">'Budget F21 worksheet '!$O$145,'Budget F21 worksheet '!$Q$145,'Budget F21 worksheet '!#REF!,'Budget F21 worksheet '!$U$145,'Budget F21 worksheet '!#REF!,'Budget F21 worksheet '!#REF!,'Budget F21 worksheet '!$G$146,'Budget F21 worksheet '!$I$146,'Budget F21 worksheet '!$K$146,'Budget F21 worksheet '!$M$146,'Budget F21 worksheet '!$O$146,'Budget F21 worksheet '!$Q$146,'Budget F21 worksheet '!#REF!,'Budget F21 worksheet '!$U$146,'Budget F21 worksheet '!#REF!,'Budget F21 worksheet '!#REF!</definedName>
    <definedName name="QB_FORMULA_3" localSheetId="0" hidden="1">'Budget F21 worksheet '!#REF!,'Budget F21 worksheet '!$G$19,'Budget F21 worksheet '!$I$19,'Budget F21 worksheet '!$K$19,'Budget F21 worksheet '!$M$19,'Budget F21 worksheet '!$O$19,'Budget F21 worksheet '!$Q$19,'Budget F21 worksheet '!#REF!,'Budget F21 worksheet '!$U$19,'Budget F21 worksheet '!#REF!,'Budget F21 worksheet '!#REF!,'Budget F21 worksheet '!#REF!,'Budget F21 worksheet '!#REF!,'Budget F21 worksheet '!#REF!,'Budget F21 worksheet '!#REF!,'Budget F21 worksheet '!#REF!</definedName>
    <definedName name="QB_FORMULA_4" localSheetId="0" hidden="1">'Budget F21 worksheet '!#REF!,'Budget F21 worksheet '!$G$25,'Budget F21 worksheet '!$I$25,'Budget F21 worksheet '!$K$25,'Budget F21 worksheet '!$M$25,'Budget F21 worksheet '!$O$25,'Budget F21 worksheet '!$Q$25,'Budget F21 worksheet '!#REF!,'Budget F21 worksheet '!$U$25,'Budget F21 worksheet '!#REF!,'Budget F21 worksheet '!#REF!,'Budget F21 worksheet '!#REF!,'Budget F21 worksheet '!#REF!,'Budget F21 worksheet '!#REF!,'Budget F21 worksheet '!#REF!,'Budget F21 worksheet '!#REF!</definedName>
    <definedName name="QB_FORMULA_5" localSheetId="0" hidden="1">'Budget F21 worksheet '!#REF!,'Budget F21 worksheet '!#REF!,'Budget F21 worksheet '!#REF!,'Budget F21 worksheet '!#REF!,'Budget F21 worksheet '!#REF!,'Budget F21 worksheet '!#REF!,'Budget F21 worksheet '!#REF!,'Budget F21 worksheet '!#REF!,'Budget F21 worksheet '!#REF!,'Budget F21 worksheet '!#REF!,'Budget F21 worksheet '!#REF!,'Budget F21 worksheet '!#REF!,'Budget F21 worksheet '!$G$37,'Budget F21 worksheet '!$I$37,'Budget F21 worksheet '!$K$37,'Budget F21 worksheet '!$M$37</definedName>
    <definedName name="QB_FORMULA_6" localSheetId="0" hidden="1">'Budget F21 worksheet '!$O$37,'Budget F21 worksheet '!$Q$37,'Budget F21 worksheet '!#REF!,'Budget F21 worksheet '!$U$37,'Budget F21 worksheet '!#REF!,'Budget F21 worksheet '!#REF!,'Budget F21 worksheet '!#REF!,'Budget F21 worksheet '!#REF!,'Budget F21 worksheet '!#REF!,'Budget F21 worksheet '!#REF!,'Budget F21 worksheet '!#REF!,'Budget F21 worksheet '!#REF!,'Budget F21 worksheet '!#REF!,'Budget F21 worksheet '!#REF!,'Budget F21 worksheet '!#REF!,'Budget F21 worksheet '!#REF!</definedName>
    <definedName name="QB_FORMULA_7" localSheetId="0" hidden="1">'Budget F21 worksheet '!#REF!,'Budget F21 worksheet '!#REF!,'Budget F21 worksheet '!#REF!,'Budget F21 worksheet '!#REF!,'Budget F21 worksheet '!#REF!,'Budget F21 worksheet '!#REF!,'Budget F21 worksheet '!#REF!,'Budget F21 worksheet '!$G$49,'Budget F21 worksheet '!$I$49,'Budget F21 worksheet '!$K$49,'Budget F21 worksheet '!$M$49,'Budget F21 worksheet '!$O$49,'Budget F21 worksheet '!$Q$49,'Budget F21 worksheet '!#REF!,'Budget F21 worksheet '!$U$49,'Budget F21 worksheet '!#REF!</definedName>
    <definedName name="QB_FORMULA_8" localSheetId="0" hidden="1">'Budget F21 worksheet '!#REF!,'Budget F21 worksheet '!#REF!,'Budget F21 worksheet '!#REF!,'Budget F21 worksheet '!#REF!,'Budget F21 worksheet '!#REF!,'Budget F21 worksheet '!#REF!,'Budget F21 worksheet '!#REF!,'Budget F21 worksheet '!#REF!,'Budget F21 worksheet '!#REF!,'Budget F21 worksheet '!#REF!,'Budget F21 worksheet '!#REF!,'Budget F21 worksheet '!#REF!,'Budget F21 worksheet '!#REF!,'Budget F21 worksheet '!#REF!,'Budget F21 worksheet '!#REF!,'Budget F21 worksheet '!#REF!</definedName>
    <definedName name="QB_FORMULA_9" localSheetId="0" hidden="1">'Budget F21 worksheet '!#REF!,'Budget F21 worksheet '!$G$59,'Budget F21 worksheet '!$I$59,'Budget F21 worksheet '!$K$59,'Budget F21 worksheet '!$M$59,'Budget F21 worksheet '!$O$59,'Budget F21 worksheet '!$Q$59,'Budget F21 worksheet '!#REF!,'Budget F21 worksheet '!$U$59,'Budget F21 worksheet '!#REF!,'Budget F21 worksheet '!#REF!,'Budget F21 worksheet '!#REF!,'Budget F21 worksheet '!#REF!,'Budget F21 worksheet '!#REF!,'Budget F21 worksheet '!#REF!,'Budget F21 worksheet '!#REF!</definedName>
    <definedName name="QB_ROW_102240" localSheetId="0" hidden="1">'Budget F21 worksheet '!$E$23</definedName>
    <definedName name="QB_ROW_105250" localSheetId="0" hidden="1">'Budget F21 worksheet '!$F$45</definedName>
    <definedName name="QB_ROW_107250" localSheetId="0" hidden="1">'Budget F21 worksheet '!$F$71</definedName>
    <definedName name="QB_ROW_108250" localSheetId="0" hidden="1">'Budget F21 worksheet '!$F$62</definedName>
    <definedName name="QB_ROW_109250" localSheetId="0" hidden="1">'Budget F21 worksheet '!$F$63</definedName>
    <definedName name="QB_ROW_110040" localSheetId="0" hidden="1">'Budget F21 worksheet '!$E$65</definedName>
    <definedName name="QB_ROW_110340" localSheetId="0" hidden="1">'Budget F21 worksheet '!$E$68</definedName>
    <definedName name="QB_ROW_111250" localSheetId="0" hidden="1">'Budget F21 worksheet '!$F$66</definedName>
    <definedName name="QB_ROW_112250" localSheetId="0" hidden="1">'Budget F21 worksheet '!$F$67</definedName>
    <definedName name="QB_ROW_113240" localSheetId="0" hidden="1">'Budget F21 worksheet '!$E$80</definedName>
    <definedName name="QB_ROW_114240" localSheetId="0" hidden="1">'Budget F21 worksheet '!$E$81</definedName>
    <definedName name="QB_ROW_115240" localSheetId="0" hidden="1">'Budget F21 worksheet '!$E$115</definedName>
    <definedName name="QB_ROW_116250" localSheetId="0" hidden="1">'Budget F21 worksheet '!$F$47</definedName>
    <definedName name="QB_ROW_121240" localSheetId="0" hidden="1">'Budget F21 worksheet '!$E$31</definedName>
    <definedName name="QB_ROW_122240" localSheetId="0" hidden="1">'Budget F21 worksheet '!$E$32</definedName>
    <definedName name="QB_ROW_123240" localSheetId="0" hidden="1">'Budget F21 worksheet '!$E$34</definedName>
    <definedName name="QB_ROW_124240" localSheetId="0" hidden="1">'Budget F21 worksheet '!$E$35</definedName>
    <definedName name="QB_ROW_125240" localSheetId="0" hidden="1">'Budget F21 worksheet '!$E$36</definedName>
    <definedName name="QB_ROW_126240" localSheetId="0" hidden="1">'Budget F21 worksheet '!$E$74</definedName>
    <definedName name="QB_ROW_127240" localSheetId="0" hidden="1">'Budget F21 worksheet '!$E$22</definedName>
    <definedName name="QB_ROW_129240" localSheetId="0" hidden="1">'Budget F21 worksheet '!$E$128</definedName>
    <definedName name="QB_ROW_132250" localSheetId="0" hidden="1">'Budget F21 worksheet '!$F$44</definedName>
    <definedName name="QB_ROW_133240" localSheetId="0" hidden="1">'Budget F21 worksheet '!$E$121</definedName>
    <definedName name="QB_ROW_135240" localSheetId="0" hidden="1">'Budget F21 worksheet '!$E$123</definedName>
    <definedName name="QB_ROW_136240" localSheetId="0" hidden="1">'Budget F21 worksheet '!$E$89</definedName>
    <definedName name="QB_ROW_138240" localSheetId="0" hidden="1">'Budget F21 worksheet '!$E$13</definedName>
    <definedName name="QB_ROW_139240" localSheetId="0" hidden="1">'Budget F21 worksheet '!$E$14</definedName>
    <definedName name="QB_ROW_140230" localSheetId="0" hidden="1">'Budget F21 worksheet '!$D$126</definedName>
    <definedName name="QB_ROW_145230" localSheetId="0" hidden="1">'Budget F21 worksheet '!#REF!</definedName>
    <definedName name="QB_ROW_146230" localSheetId="0" hidden="1">'Budget F21 worksheet '!#REF!</definedName>
    <definedName name="QB_ROW_147230" localSheetId="0" hidden="1">'Budget F21 worksheet '!#REF!</definedName>
    <definedName name="QB_ROW_154240" localSheetId="0" hidden="1">'Budget F21 worksheet '!$E$86</definedName>
    <definedName name="QB_ROW_157240" localSheetId="0" hidden="1">'Budget F21 worksheet '!$E$90</definedName>
    <definedName name="QB_ROW_159240" localSheetId="0" hidden="1">'Budget F21 worksheet '!$E$29</definedName>
    <definedName name="QB_ROW_166240" localSheetId="0" hidden="1">'Budget F21 worksheet '!$E$24</definedName>
    <definedName name="QB_ROW_176230" localSheetId="0" hidden="1">'Budget F21 worksheet '!#REF!</definedName>
    <definedName name="QB_ROW_177240" localSheetId="0" hidden="1">'Budget F21 worksheet '!$E$87</definedName>
    <definedName name="QB_ROW_178240" localSheetId="0" hidden="1">'Budget F21 worksheet '!$E$122</definedName>
    <definedName name="QB_ROW_179240" localSheetId="0" hidden="1">'Budget F21 worksheet '!$E$111</definedName>
    <definedName name="QB_ROW_180250" localSheetId="0" hidden="1">'Budget F21 worksheet '!$F$131</definedName>
    <definedName name="QB_ROW_181250" localSheetId="0" hidden="1">'Budget F21 worksheet '!$F$135</definedName>
    <definedName name="QB_ROW_18301" localSheetId="0" hidden="1">'Budget F21 worksheet '!$A$146</definedName>
    <definedName name="QB_ROW_183240" localSheetId="0" hidden="1">'Budget F21 worksheet '!$E$140</definedName>
    <definedName name="QB_ROW_185250" localSheetId="0" hidden="1">'Budget F21 worksheet '!$F$48</definedName>
    <definedName name="QB_ROW_186230" localSheetId="0" hidden="1">'Budget F21 worksheet '!$D$102</definedName>
    <definedName name="QB_ROW_187030" localSheetId="0" hidden="1">'Budget F21 worksheet '!$D$103</definedName>
    <definedName name="QB_ROW_187330" localSheetId="0" hidden="1">'Budget F21 worksheet '!$D$108</definedName>
    <definedName name="QB_ROW_188240" localSheetId="0" hidden="1">'Budget F21 worksheet '!$E$104</definedName>
    <definedName name="QB_ROW_189240" localSheetId="0" hidden="1">'Budget F21 worksheet '!$E$105</definedName>
    <definedName name="QB_ROW_190240" localSheetId="0" hidden="1">'Budget F21 worksheet '!$E$142</definedName>
    <definedName name="QB_ROW_191240" localSheetId="0" hidden="1">'Budget F21 worksheet '!$E$143</definedName>
    <definedName name="QB_ROW_192030" localSheetId="0" hidden="1">'Budget F21 worksheet '!$D$12</definedName>
    <definedName name="QB_ROW_192330" localSheetId="0" hidden="1">'Budget F21 worksheet '!$D$16</definedName>
    <definedName name="QB_ROW_196250" localSheetId="0" hidden="1">'Budget F21 worksheet '!$F$132</definedName>
    <definedName name="QB_ROW_198240" localSheetId="0" hidden="1">'Budget F21 worksheet '!$E$15</definedName>
    <definedName name="QB_ROW_20022" localSheetId="0" hidden="1">'Budget F21 worksheet '!$C$4</definedName>
    <definedName name="QB_ROW_201250" localSheetId="0" hidden="1">'Budget F21 worksheet '!$F$133</definedName>
    <definedName name="QB_ROW_20322" localSheetId="0" hidden="1">'Budget F21 worksheet '!$C$18</definedName>
    <definedName name="QB_ROW_203240" localSheetId="0" hidden="1">'Budget F21 worksheet '!$E$28</definedName>
    <definedName name="QB_ROW_207030" localSheetId="0" hidden="1">'Budget F21 worksheet '!$D$92</definedName>
    <definedName name="QB_ROW_207330" localSheetId="0" hidden="1">'Budget F21 worksheet '!$D$97</definedName>
    <definedName name="QB_ROW_208240" localSheetId="0" hidden="1">'Budget F21 worksheet '!$E$93</definedName>
    <definedName name="QB_ROW_209240" localSheetId="0" hidden="1">'Budget F21 worksheet '!$E$94</definedName>
    <definedName name="QB_ROW_21022" localSheetId="0" hidden="1">'Budget F21 worksheet '!$C$20</definedName>
    <definedName name="QB_ROW_210240" localSheetId="0" hidden="1">'Budget F21 worksheet '!$E$95</definedName>
    <definedName name="QB_ROW_21030" localSheetId="0" hidden="1">'Budget F21 worksheet '!$D$5</definedName>
    <definedName name="QB_ROW_211240" localSheetId="0" hidden="1">'Budget F21 worksheet '!$E$96</definedName>
    <definedName name="QB_ROW_212030" localSheetId="0" hidden="1">'Budget F21 worksheet '!$D$98</definedName>
    <definedName name="QB_ROW_212330" localSheetId="0" hidden="1">'Budget F21 worksheet '!$D$101</definedName>
    <definedName name="QB_ROW_21322" localSheetId="0" hidden="1">'Budget F21 worksheet '!$C$145</definedName>
    <definedName name="QB_ROW_213240" localSheetId="0" hidden="1">'Budget F21 worksheet '!$E$99</definedName>
    <definedName name="QB_ROW_21330" localSheetId="0" hidden="1">'Budget F21 worksheet '!$D$11</definedName>
    <definedName name="QB_ROW_214240" localSheetId="0" hidden="1">'Budget F21 worksheet '!$E$100</definedName>
    <definedName name="QB_ROW_215250" localSheetId="0" hidden="1">'Budget F21 worksheet '!$F$134</definedName>
    <definedName name="QB_ROW_22240" localSheetId="0" hidden="1">'Budget F21 worksheet '!$E$6</definedName>
    <definedName name="QB_ROW_23240" localSheetId="0" hidden="1">'Budget F21 worksheet '!$E$10</definedName>
    <definedName name="QB_ROW_27230" localSheetId="0" hidden="1">'Budget F21 worksheet '!#REF!</definedName>
    <definedName name="QB_ROW_28230" localSheetId="0" hidden="1">'Budget F21 worksheet '!#REF!</definedName>
    <definedName name="QB_ROW_30030" localSheetId="0" hidden="1">'Budget F21 worksheet '!$D$21</definedName>
    <definedName name="QB_ROW_30330" localSheetId="0" hidden="1">'Budget F21 worksheet '!$D$25</definedName>
    <definedName name="QB_ROW_32030" localSheetId="0" hidden="1">'Budget F21 worksheet '!$D$26</definedName>
    <definedName name="QB_ROW_32330" localSheetId="0" hidden="1">'Budget F21 worksheet '!$D$37</definedName>
    <definedName name="QB_ROW_33240" localSheetId="0" hidden="1">'Budget F21 worksheet '!$E$27</definedName>
    <definedName name="QB_ROW_35240" localSheetId="0" hidden="1">'Budget F21 worksheet '!$E$30</definedName>
    <definedName name="QB_ROW_38030" localSheetId="0" hidden="1">'Budget F21 worksheet '!$D$38</definedName>
    <definedName name="QB_ROW_38330" localSheetId="0" hidden="1">'Budget F21 worksheet '!$D$75</definedName>
    <definedName name="QB_ROW_39040" localSheetId="0" hidden="1">'Budget F21 worksheet '!$E$39</definedName>
    <definedName name="QB_ROW_39340" localSheetId="0" hidden="1">'Budget F21 worksheet '!$E$49</definedName>
    <definedName name="QB_ROW_40250" localSheetId="0" hidden="1">'Budget F21 worksheet '!$F$40</definedName>
    <definedName name="QB_ROW_41250" localSheetId="0" hidden="1">'Budget F21 worksheet '!$F$41</definedName>
    <definedName name="QB_ROW_42250" localSheetId="0" hidden="1">'Budget F21 worksheet '!$F$42</definedName>
    <definedName name="QB_ROW_43250" localSheetId="0" hidden="1">'Budget F21 worksheet '!$F$43</definedName>
    <definedName name="QB_ROW_46250" localSheetId="0" hidden="1">'Budget F21 worksheet '!$F$46</definedName>
    <definedName name="QB_ROW_47040" localSheetId="0" hidden="1">'Budget F21 worksheet '!$E$50</definedName>
    <definedName name="QB_ROW_47340" localSheetId="0" hidden="1">'Budget F21 worksheet '!$E$59</definedName>
    <definedName name="QB_ROW_48250" localSheetId="0" hidden="1">'Budget F21 worksheet '!$F$51</definedName>
    <definedName name="QB_ROW_49250" localSheetId="0" hidden="1">'Budget F21 worksheet '!$F$52</definedName>
    <definedName name="QB_ROW_50250" localSheetId="0" hidden="1">'Budget F21 worksheet '!$F$53</definedName>
    <definedName name="QB_ROW_51250" localSheetId="0" hidden="1">'Budget F21 worksheet '!$F$54</definedName>
    <definedName name="QB_ROW_52250" localSheetId="0" hidden="1">'Budget F21 worksheet '!$F$55</definedName>
    <definedName name="QB_ROW_53250" localSheetId="0" hidden="1">'Budget F21 worksheet '!$F$56</definedName>
    <definedName name="QB_ROW_54250" localSheetId="0" hidden="1">'Budget F21 worksheet '!$F$57</definedName>
    <definedName name="QB_ROW_56250" localSheetId="0" hidden="1">'Budget F21 worksheet '!$F$58</definedName>
    <definedName name="QB_ROW_57040" localSheetId="0" hidden="1">'Budget F21 worksheet '!$E$69</definedName>
    <definedName name="QB_ROW_57340" localSheetId="0" hidden="1">'Budget F21 worksheet '!$E$73</definedName>
    <definedName name="QB_ROW_58250" localSheetId="0" hidden="1">'Budget F21 worksheet '!$F$70</definedName>
    <definedName name="QB_ROW_59250" localSheetId="0" hidden="1">'Budget F21 worksheet '!$F$72</definedName>
    <definedName name="QB_ROW_60040" localSheetId="0" hidden="1">'Budget F21 worksheet '!$E$60</definedName>
    <definedName name="QB_ROW_60340" localSheetId="0" hidden="1">'Budget F21 worksheet '!$E$64</definedName>
    <definedName name="QB_ROW_61250" localSheetId="0" hidden="1">'Budget F21 worksheet '!$F$61</definedName>
    <definedName name="QB_ROW_63030" localSheetId="0" hidden="1">'Budget F21 worksheet '!$D$76</definedName>
    <definedName name="QB_ROW_63330" localSheetId="0" hidden="1">'Budget F21 worksheet '!$D$91</definedName>
    <definedName name="QB_ROW_64240" localSheetId="0" hidden="1">'Budget F21 worksheet '!$E$77</definedName>
    <definedName name="QB_ROW_65240" localSheetId="0" hidden="1">'Budget F21 worksheet '!$E$78</definedName>
    <definedName name="QB_ROW_66240" localSheetId="0" hidden="1">'Budget F21 worksheet '!$E$79</definedName>
    <definedName name="QB_ROW_67240" localSheetId="0" hidden="1">'Budget F21 worksheet '!$E$82</definedName>
    <definedName name="QB_ROW_68240" localSheetId="0" hidden="1">'Budget F21 worksheet '!$E$83</definedName>
    <definedName name="QB_ROW_69240" localSheetId="0" hidden="1">'Budget F21 worksheet '!$E$84</definedName>
    <definedName name="QB_ROW_70240" localSheetId="0" hidden="1">'Budget F21 worksheet '!$E$85</definedName>
    <definedName name="QB_ROW_71240" localSheetId="0" hidden="1">'Budget F21 worksheet '!$E$88</definedName>
    <definedName name="QB_ROW_72030" localSheetId="0" hidden="1">'Budget F21 worksheet '!$D$109</definedName>
    <definedName name="QB_ROW_72330" localSheetId="0" hidden="1">'Budget F21 worksheet '!$D$125</definedName>
    <definedName name="QB_ROW_73240" localSheetId="0" hidden="1">'Budget F21 worksheet '!$E$110</definedName>
    <definedName name="QB_ROW_74240" localSheetId="0" hidden="1">'Budget F21 worksheet '!$E$112</definedName>
    <definedName name="QB_ROW_75240" localSheetId="0" hidden="1">'Budget F21 worksheet '!$E$113</definedName>
    <definedName name="QB_ROW_76240" localSheetId="0" hidden="1">'Budget F21 worksheet '!$E$114</definedName>
    <definedName name="QB_ROW_77240" localSheetId="0" hidden="1">'Budget F21 worksheet '!$E$116</definedName>
    <definedName name="QB_ROW_78240" localSheetId="0" hidden="1">'Budget F21 worksheet '!$E$117</definedName>
    <definedName name="QB_ROW_79240" localSheetId="0" hidden="1">'Budget F21 worksheet '!$E$118</definedName>
    <definedName name="QB_ROW_80240" localSheetId="0" hidden="1">'Budget F21 worksheet '!$E$119</definedName>
    <definedName name="QB_ROW_81240" localSheetId="0" hidden="1">'Budget F21 worksheet '!$E$120</definedName>
    <definedName name="QB_ROW_82240" localSheetId="0" hidden="1">'Budget F21 worksheet '!$E$124</definedName>
    <definedName name="QB_ROW_83030" localSheetId="0" hidden="1">'Budget F21 worksheet '!$D$127</definedName>
    <definedName name="QB_ROW_83330" localSheetId="0" hidden="1">'Budget F21 worksheet '!$D$144</definedName>
    <definedName name="QB_ROW_84240" localSheetId="0" hidden="1">'Budget F21 worksheet '!$E$129</definedName>
    <definedName name="QB_ROW_85040" localSheetId="0" hidden="1">'Budget F21 worksheet '!$E$130</definedName>
    <definedName name="QB_ROW_85340" localSheetId="0" hidden="1">'Budget F21 worksheet '!$E$136</definedName>
    <definedName name="QB_ROW_86311" localSheetId="0" hidden="1">'Budget F21 worksheet '!$B$19</definedName>
    <definedName name="QB_ROW_87240" localSheetId="0" hidden="1">'Budget F21 worksheet '!$E$137</definedName>
    <definedName name="QB_ROW_88240" localSheetId="0" hidden="1">'Budget F21 worksheet '!$E$138</definedName>
    <definedName name="QB_ROW_89240" localSheetId="0" hidden="1">'Budget F21 worksheet '!$E$139</definedName>
    <definedName name="QB_ROW_90240" localSheetId="0" hidden="1">'Budget F21 worksheet '!$E$106</definedName>
    <definedName name="QB_ROW_91240" localSheetId="0" hidden="1">'Budget F21 worksheet '!$E$141</definedName>
    <definedName name="QB_ROW_92240" localSheetId="0" hidden="1">'Budget F21 worksheet '!$E$107</definedName>
    <definedName name="QB_ROW_93230" localSheetId="0" hidden="1">'Budget F21 worksheet '!$D$17</definedName>
    <definedName name="QB_ROW_97240" localSheetId="0" hidden="1">'Budget F21 worksheet '!$E$7</definedName>
    <definedName name="QB_ROW_98240" localSheetId="0" hidden="1">'Budget F21 worksheet '!$E$8</definedName>
    <definedName name="QB_ROW_99240" localSheetId="0" hidden="1">'Budget F21 worksheet '!$E$9</definedName>
    <definedName name="QBCANSUPPORTUPDATE" localSheetId="0">TRUE</definedName>
    <definedName name="QBCOMPANYFILENAME" localSheetId="0">"U:\UTFA\Administrative\Finance\QuickBooks Pro 2012\UTFA_09.QBW"</definedName>
    <definedName name="QBENDDATE" localSheetId="0">20200630</definedName>
    <definedName name="QBHEADERSONSCREEN" localSheetId="0">FALSE</definedName>
    <definedName name="QBMETADATASIZE" localSheetId="0">5921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8</definedName>
    <definedName name="QBREPORTCOMPANYID" localSheetId="0">"1bff17504733420a8b52b51e0b853966"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TRUE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11</definedName>
    <definedName name="QBREPORTSUBCOLAXIS" localSheetId="0">24</definedName>
    <definedName name="QBREPORTTYPE" localSheetId="0">288</definedName>
    <definedName name="QBROWHEADERS" localSheetId="0">6</definedName>
    <definedName name="QBSTARTDATE" localSheetId="0">20160701</definedName>
  </definedName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144" i="1"/>
  <c r="S144"/>
  <c r="Q144"/>
  <c r="O144"/>
  <c r="M144"/>
  <c r="G144"/>
  <c r="Y136"/>
  <c r="W136"/>
  <c r="W144" s="1"/>
  <c r="U136"/>
  <c r="U144" s="1"/>
  <c r="S136"/>
  <c r="Q136"/>
  <c r="O136"/>
  <c r="M136"/>
  <c r="K136"/>
  <c r="K144" s="1"/>
  <c r="I136"/>
  <c r="I144" s="1"/>
  <c r="G136"/>
  <c r="Y126"/>
  <c r="W126"/>
  <c r="Y125"/>
  <c r="W125"/>
  <c r="U125"/>
  <c r="S125"/>
  <c r="Q125"/>
  <c r="O125"/>
  <c r="M125"/>
  <c r="K125"/>
  <c r="I125"/>
  <c r="G125"/>
  <c r="Y108"/>
  <c r="W108"/>
  <c r="U108"/>
  <c r="S108"/>
  <c r="Q108"/>
  <c r="O108"/>
  <c r="M108"/>
  <c r="K108"/>
  <c r="I108"/>
  <c r="G108"/>
  <c r="Y101"/>
  <c r="U101"/>
  <c r="S101"/>
  <c r="W100"/>
  <c r="W101" s="1"/>
  <c r="Y97"/>
  <c r="W97"/>
  <c r="U97"/>
  <c r="S97"/>
  <c r="Y91"/>
  <c r="W91"/>
  <c r="U91"/>
  <c r="S91"/>
  <c r="Q91"/>
  <c r="O91"/>
  <c r="M91"/>
  <c r="K91"/>
  <c r="I91"/>
  <c r="G91"/>
  <c r="Y73"/>
  <c r="W73"/>
  <c r="U73"/>
  <c r="S73"/>
  <c r="Q73"/>
  <c r="O73"/>
  <c r="M73"/>
  <c r="K73"/>
  <c r="I73"/>
  <c r="G73"/>
  <c r="Y68"/>
  <c r="W68"/>
  <c r="U68"/>
  <c r="S68"/>
  <c r="Q68"/>
  <c r="O68"/>
  <c r="M68"/>
  <c r="K68"/>
  <c r="I68"/>
  <c r="G68"/>
  <c r="Y64"/>
  <c r="W64"/>
  <c r="U64"/>
  <c r="U75" s="1"/>
  <c r="S64"/>
  <c r="Q64"/>
  <c r="Q75" s="1"/>
  <c r="O64"/>
  <c r="O75" s="1"/>
  <c r="M64"/>
  <c r="K64"/>
  <c r="I64"/>
  <c r="I75" s="1"/>
  <c r="G64"/>
  <c r="Y59"/>
  <c r="W59"/>
  <c r="U59"/>
  <c r="S59"/>
  <c r="Q59"/>
  <c r="O59"/>
  <c r="M59"/>
  <c r="K59"/>
  <c r="I59"/>
  <c r="G59"/>
  <c r="W58"/>
  <c r="W57"/>
  <c r="W56"/>
  <c r="Y49"/>
  <c r="Y75" s="1"/>
  <c r="W49"/>
  <c r="W75" s="1"/>
  <c r="U49"/>
  <c r="S49"/>
  <c r="S75" s="1"/>
  <c r="Q49"/>
  <c r="O49"/>
  <c r="M49"/>
  <c r="M75" s="1"/>
  <c r="K49"/>
  <c r="K75" s="1"/>
  <c r="I49"/>
  <c r="G49"/>
  <c r="G75" s="1"/>
  <c r="Y37"/>
  <c r="W37"/>
  <c r="U37"/>
  <c r="S37"/>
  <c r="Q37"/>
  <c r="O37"/>
  <c r="M37"/>
  <c r="K37"/>
  <c r="I37"/>
  <c r="G37"/>
  <c r="W25"/>
  <c r="W145" s="1"/>
  <c r="U25"/>
  <c r="S25"/>
  <c r="S145" s="1"/>
  <c r="Q25"/>
  <c r="Q145" s="1"/>
  <c r="O25"/>
  <c r="O145" s="1"/>
  <c r="M25"/>
  <c r="M145" s="1"/>
  <c r="K25"/>
  <c r="K145" s="1"/>
  <c r="I25"/>
  <c r="G25"/>
  <c r="G145" s="1"/>
  <c r="Y22"/>
  <c r="Y25" s="1"/>
  <c r="Y145" s="1"/>
  <c r="U18"/>
  <c r="Q18"/>
  <c r="O18"/>
  <c r="O146" s="1"/>
  <c r="I18"/>
  <c r="G18"/>
  <c r="G146" s="1"/>
  <c r="Y16"/>
  <c r="W16"/>
  <c r="U16"/>
  <c r="S16"/>
  <c r="Q16"/>
  <c r="O16"/>
  <c r="M16"/>
  <c r="K16"/>
  <c r="I16"/>
  <c r="G16"/>
  <c r="Y13"/>
  <c r="W13"/>
  <c r="W11"/>
  <c r="W18" s="1"/>
  <c r="W146" s="1"/>
  <c r="U11"/>
  <c r="Q11"/>
  <c r="O11"/>
  <c r="M11"/>
  <c r="M18" s="1"/>
  <c r="K11"/>
  <c r="K18" s="1"/>
  <c r="I11"/>
  <c r="G11"/>
  <c r="S10"/>
  <c r="Y10" s="1"/>
  <c r="Y8"/>
  <c r="Y7"/>
  <c r="Y6"/>
  <c r="Q146" l="1"/>
  <c r="K146"/>
  <c r="Y11"/>
  <c r="Y18" s="1"/>
  <c r="Y146" s="1"/>
  <c r="M146"/>
  <c r="I145"/>
  <c r="I146" s="1"/>
  <c r="U145"/>
  <c r="U146" s="1"/>
  <c r="S11"/>
  <c r="S18" s="1"/>
  <c r="S146" s="1"/>
</calcChain>
</file>

<file path=xl/comments1.xml><?xml version="1.0" encoding="utf-8"?>
<comments xmlns="http://schemas.openxmlformats.org/spreadsheetml/2006/main">
  <authors>
    <author>Marta Horban</author>
  </authors>
  <commentList>
    <comment ref="S13" authorId="0">
      <text>
        <r>
          <rPr>
            <b/>
            <sz val="9"/>
            <color indexed="81"/>
            <rFont val="Tahoma"/>
            <family val="2"/>
          </rPr>
          <t>Marta Horban:</t>
        </r>
        <r>
          <rPr>
            <sz val="9"/>
            <color indexed="81"/>
            <rFont val="Tahoma"/>
            <family val="2"/>
          </rPr>
          <t xml:space="preserve">
Projected</t>
        </r>
      </text>
    </comment>
    <comment ref="S126" authorId="0">
      <text>
        <r>
          <rPr>
            <b/>
            <sz val="9"/>
            <color indexed="81"/>
            <rFont val="Tahoma"/>
            <family val="2"/>
          </rPr>
          <t>Marta Horban:</t>
        </r>
        <r>
          <rPr>
            <sz val="9"/>
            <color indexed="81"/>
            <rFont val="Tahoma"/>
            <family val="2"/>
          </rPr>
          <t xml:space="preserve"> Projected</t>
        </r>
      </text>
    </comment>
  </commentList>
</comments>
</file>

<file path=xl/sharedStrings.xml><?xml version="1.0" encoding="utf-8"?>
<sst xmlns="http://schemas.openxmlformats.org/spreadsheetml/2006/main" count="258" uniqueCount="191">
  <si>
    <t>Columns to be presented to Executive Committee &amp; Council</t>
  </si>
  <si>
    <t>Working numbers</t>
  </si>
  <si>
    <t>Jul '16 - Jun 17</t>
  </si>
  <si>
    <t>Jul '17 - Jun 18</t>
  </si>
  <si>
    <t>Jul '18 - Jun 19</t>
  </si>
  <si>
    <t>Jul '19 - Apr 20</t>
  </si>
  <si>
    <t>Budget Jul '20 - Jun 21</t>
  </si>
  <si>
    <t>Actual</t>
  </si>
  <si>
    <t>Budget</t>
  </si>
  <si>
    <t>Rounded</t>
  </si>
  <si>
    <t>Calculated</t>
  </si>
  <si>
    <t>Income</t>
  </si>
  <si>
    <t>4000 · Membership Dues</t>
  </si>
  <si>
    <t>4001 · UofT</t>
  </si>
  <si>
    <t>Average increase over last 3 yrs 5.5% but many unknowns this year so up by 2.5%</t>
  </si>
  <si>
    <t>4002 · St. Michael's College</t>
  </si>
  <si>
    <t>This year's projected total</t>
  </si>
  <si>
    <t>4003 · Victoria College</t>
  </si>
  <si>
    <t>4004 · Trinity College</t>
  </si>
  <si>
    <r>
      <t xml:space="preserve">This year's projected </t>
    </r>
    <r>
      <rPr>
        <i/>
        <sz val="8"/>
        <color rgb="FF000000"/>
        <rFont val="Arial"/>
        <family val="2"/>
      </rPr>
      <t>current</t>
    </r>
    <r>
      <rPr>
        <sz val="8"/>
        <color rgb="FF000000"/>
        <rFont val="Arial"/>
        <family val="2"/>
      </rPr>
      <t xml:space="preserve"> total, </t>
    </r>
    <r>
      <rPr>
        <i/>
        <sz val="8"/>
        <color rgb="FF000000"/>
        <rFont val="Arial"/>
        <family val="2"/>
      </rPr>
      <t>for this year</t>
    </r>
  </si>
  <si>
    <t>4005 · Retiree</t>
  </si>
  <si>
    <t>Averaging last 3 years</t>
  </si>
  <si>
    <t>Total 4000 · Membership Dues</t>
  </si>
  <si>
    <t>4040 · Subsidies</t>
  </si>
  <si>
    <t>4041 · Subsidy - Office Rent</t>
  </si>
  <si>
    <t>283,883 est less UTFA payment of 113,450 est</t>
  </si>
  <si>
    <t>4042 · Subsidy - Telephone</t>
  </si>
  <si>
    <t>Reduction expected with VoIP</t>
  </si>
  <si>
    <t>4046 · Subsidy - UPP</t>
  </si>
  <si>
    <t>Total 4040 · Subsidies</t>
  </si>
  <si>
    <t>4999 · Uncategorized Income</t>
  </si>
  <si>
    <t>Flood-related insurance payment - to be distributed over related accts</t>
  </si>
  <si>
    <t>Total Income</t>
  </si>
  <si>
    <t>Expense</t>
  </si>
  <si>
    <t>5000 · External Fees</t>
  </si>
  <si>
    <t>5011 · Dues to CAUT</t>
  </si>
  <si>
    <t xml:space="preserve">Using current member counts. Rates up 2.09% even though mil rate down to 1.425 in response to StatsCan salary data. Rates and mil rate to be reviewed by CAUT Council. </t>
  </si>
  <si>
    <t>5012 · Dues to OCUFA</t>
  </si>
  <si>
    <t>Using current member counts. No rate change for 2020-2021</t>
  </si>
  <si>
    <t>5020 · Dues to CAUT Defence Fund</t>
  </si>
  <si>
    <t>No change</t>
  </si>
  <si>
    <t>Total 5000 · External Fees</t>
  </si>
  <si>
    <t>5050 · External Legal &amp; Consulting</t>
  </si>
  <si>
    <t>5055 · Legal Salary Ben. &amp; Pen.</t>
  </si>
  <si>
    <t xml:space="preserve">Projection for current year </t>
  </si>
  <si>
    <t>5057 · Legal UPP</t>
  </si>
  <si>
    <t>Unsubsidized portion only; projection for rest of year</t>
  </si>
  <si>
    <t>5058 · Association Grievances</t>
  </si>
  <si>
    <t>5060 · Legal Grievances</t>
  </si>
  <si>
    <t>5065 · Legal Other</t>
  </si>
  <si>
    <t>5070 · Consulting Salary Ben. &amp; Pen.</t>
  </si>
  <si>
    <t xml:space="preserve">Reduced to reflect actual </t>
  </si>
  <si>
    <t>5071 · Consulting UPP</t>
  </si>
  <si>
    <t>Unsubsidized portion</t>
  </si>
  <si>
    <t>5075 · Consulting Grievances</t>
  </si>
  <si>
    <t>Increased to reflect current year</t>
  </si>
  <si>
    <t>5080 · Consulting Other</t>
  </si>
  <si>
    <t>Exceptional one-time expenses factored out</t>
  </si>
  <si>
    <t>6600 · Auditor</t>
  </si>
  <si>
    <t>Total 5050 · External Legal &amp; Consulting</t>
  </si>
  <si>
    <t>6000 · Administration</t>
  </si>
  <si>
    <t>6001 · Staffing</t>
  </si>
  <si>
    <t>6005 · Salaries</t>
  </si>
  <si>
    <t xml:space="preserve">Current staff complement now 841,242.24 p.a.  </t>
  </si>
  <si>
    <t>6006 · Group Insurance</t>
  </si>
  <si>
    <t>14% of salaries</t>
  </si>
  <si>
    <t>6007 · Pension / RRSP</t>
  </si>
  <si>
    <t>10% of salaries</t>
  </si>
  <si>
    <t>6008 · Casual Labour - Office</t>
  </si>
  <si>
    <t>Recurring portion of current year expense</t>
  </si>
  <si>
    <t>6009 · Casual Labour - Legal</t>
  </si>
  <si>
    <t>Projection for current year</t>
  </si>
  <si>
    <t>6020 · Professional Dues and Expenses</t>
  </si>
  <si>
    <t>6025 · Professional Insurance</t>
  </si>
  <si>
    <t>6030 · Other Benefits</t>
  </si>
  <si>
    <t>6322 · IT Services</t>
  </si>
  <si>
    <t>Total 6001 · Staffing</t>
  </si>
  <si>
    <t>6100 · Office Expenses</t>
  </si>
  <si>
    <t>6102 · General</t>
  </si>
  <si>
    <t>6105 · Postage</t>
  </si>
  <si>
    <t>Has been going down</t>
  </si>
  <si>
    <t>6108 · Courier</t>
  </si>
  <si>
    <t>6110 · Stationery</t>
  </si>
  <si>
    <t>6116 · Printing and Copying</t>
  </si>
  <si>
    <t>6120 · Office Supplies</t>
  </si>
  <si>
    <t>6122 · Telephone</t>
  </si>
  <si>
    <t>6150 · Miscellaneous</t>
  </si>
  <si>
    <t>Total 6100 · Office Expenses</t>
  </si>
  <si>
    <t>6300 · Office Equipment</t>
  </si>
  <si>
    <t>6305 · Furniture and Equipment</t>
  </si>
  <si>
    <t>Allow for furnishing renovated space</t>
  </si>
  <si>
    <t>6310 · Computer Hardware &amp; Software</t>
  </si>
  <si>
    <t>This year exceptional: fleet update, Worldox. No change</t>
  </si>
  <si>
    <t>6315 · Equipment Rental and Repair</t>
  </si>
  <si>
    <t>Total 6300 · Office Equipment</t>
  </si>
  <si>
    <t>6400 · Advertising and Communications</t>
  </si>
  <si>
    <t>6405 · Newsletters and Bulletins</t>
  </si>
  <si>
    <t>6425 · Other</t>
  </si>
  <si>
    <t>Total 6400 · Advertising and Communications</t>
  </si>
  <si>
    <t>6500 · Insurance</t>
  </si>
  <si>
    <t>6505 · Contents Insurance</t>
  </si>
  <si>
    <t>6510 · Directors &amp; Officers Liability</t>
  </si>
  <si>
    <t>6515 · Errors and Omissions</t>
  </si>
  <si>
    <t>Based on current year</t>
  </si>
  <si>
    <t>Total 6500 · Insurance</t>
  </si>
  <si>
    <t>6700 · Library</t>
  </si>
  <si>
    <t>Total 6000 · Administration</t>
  </si>
  <si>
    <t>7000 · Stipends - Exec</t>
  </si>
  <si>
    <t>7005 · Council Speaker</t>
  </si>
  <si>
    <t>7010 · President</t>
  </si>
  <si>
    <t>7015 · V-P Grievances</t>
  </si>
  <si>
    <t>7020 · V-P Salary, Benefits, Pensions</t>
  </si>
  <si>
    <t>7022 · V-P Univ. &amp; External Affairs</t>
  </si>
  <si>
    <t>7025 · Chair - Appointments</t>
  </si>
  <si>
    <t>7030 · Chair - Equity</t>
  </si>
  <si>
    <t>7035 · Chair - Teaching Stream</t>
  </si>
  <si>
    <t>7040 · Chair - Librarians</t>
  </si>
  <si>
    <t>7042 · Chair - Membership</t>
  </si>
  <si>
    <t>7043 · Chair - Retired Members</t>
  </si>
  <si>
    <t>7045 · Treasurer</t>
  </si>
  <si>
    <t>7055 · Members-at-Large</t>
  </si>
  <si>
    <t>7095 · Employer Expenses</t>
  </si>
  <si>
    <t>Total 7000 · Stipends - Exec</t>
  </si>
  <si>
    <t>7100 · Stipends - UPP</t>
  </si>
  <si>
    <t>7101 · Sponsor Board Rep</t>
  </si>
  <si>
    <t>7102 · Pension Cttee - voting</t>
  </si>
  <si>
    <t>7103 · Pension Cttee - non-voting</t>
  </si>
  <si>
    <t>7109 · Employer Expenses</t>
  </si>
  <si>
    <t>Total 7100 · Stipends - UPP</t>
  </si>
  <si>
    <t>7110 · Stipends - Other</t>
  </si>
  <si>
    <t>7111 · Stipends - Other</t>
  </si>
  <si>
    <t>No change (pending approval)</t>
  </si>
  <si>
    <t>7119 · Employer Expenses</t>
  </si>
  <si>
    <t>Total 7110 · Stipends - Other</t>
  </si>
  <si>
    <t>7200 · Outreach &amp; Communications</t>
  </si>
  <si>
    <t>7300 · Member Services</t>
  </si>
  <si>
    <t>7305 · General Member Services</t>
  </si>
  <si>
    <t>No meeting expenses</t>
  </si>
  <si>
    <t>7310 · AGM</t>
  </si>
  <si>
    <t>Fall online meeting, possibly spring in-person meeting</t>
  </si>
  <si>
    <t>7315 · Workshops/Conf.-UTFA sponsored</t>
  </si>
  <si>
    <t>Possible spring in-person meetings</t>
  </si>
  <si>
    <t>7320 · Macpherson Lecture</t>
  </si>
  <si>
    <t>Not likely to take place</t>
  </si>
  <si>
    <t>Total 7300 · Member Services</t>
  </si>
  <si>
    <t>7500 · Committee Expenses</t>
  </si>
  <si>
    <t>7510 · Council</t>
  </si>
  <si>
    <t>Second term only</t>
  </si>
  <si>
    <t>7512 · President</t>
  </si>
  <si>
    <t>7515 · Executive</t>
  </si>
  <si>
    <t>7520 · Grievance</t>
  </si>
  <si>
    <t>7525 · Salary and Benefits</t>
  </si>
  <si>
    <t>7530 · University &amp; External Affairs</t>
  </si>
  <si>
    <t>7540 · Appointments</t>
  </si>
  <si>
    <t>7545 · Equity</t>
  </si>
  <si>
    <t>7550 · Teaching Stream</t>
  </si>
  <si>
    <t>7560 · Librarians</t>
  </si>
  <si>
    <t>7565 · Financial Advisory</t>
  </si>
  <si>
    <t>7566 · Membership</t>
  </si>
  <si>
    <t>7567 · Retired Members</t>
  </si>
  <si>
    <t>Second term only, plus memberships--CURAC, AROHE</t>
  </si>
  <si>
    <t>7568 · Office Staff Relations</t>
  </si>
  <si>
    <t>7570 · Inter-Campus Travel</t>
  </si>
  <si>
    <t>Second term only, factoring in previous actual amounts</t>
  </si>
  <si>
    <t>Total 7500 · Committee Expenses</t>
  </si>
  <si>
    <t>7700 · Office Rent</t>
  </si>
  <si>
    <t>(Expected total for F20 111,500 + subsidy 167,500) + 1.75% cf last year</t>
  </si>
  <si>
    <t>8000 · Special Expenses</t>
  </si>
  <si>
    <t>7600 · Negotiation Expenses-Non Legal</t>
  </si>
  <si>
    <t>8010 · Donations</t>
  </si>
  <si>
    <t>8015 · Special Projects</t>
  </si>
  <si>
    <t>8016 · Renovation - Suite 410</t>
  </si>
  <si>
    <t>8016a · Renovation - Suite 408</t>
  </si>
  <si>
    <t>8016b · Renovation - Suite 418</t>
  </si>
  <si>
    <t>8016c · Renovation - Suite 419</t>
  </si>
  <si>
    <t>Completion of post-flood restoration</t>
  </si>
  <si>
    <t>8017 · Senior College Centre</t>
  </si>
  <si>
    <t>Commitment ended</t>
  </si>
  <si>
    <t>Total 8015 · Special Projects</t>
  </si>
  <si>
    <t>8025 · Contingencies</t>
  </si>
  <si>
    <t>No change [note: actual does not yet reflect $50,000 to U of T]</t>
  </si>
  <si>
    <t>8030 · Conferences-attended by UTFA</t>
  </si>
  <si>
    <t>8035 · Tuition Scholarships</t>
  </si>
  <si>
    <t>8037 · Citizenship Award</t>
  </si>
  <si>
    <t>8045 · Training</t>
  </si>
  <si>
    <t>No change--may not be in-person</t>
  </si>
  <si>
    <t>8055 · Special Initiatives</t>
  </si>
  <si>
    <t>8060 · Honoraria</t>
  </si>
  <si>
    <t>Total 8000 · Special Expenses</t>
  </si>
  <si>
    <t>Total Expense</t>
  </si>
  <si>
    <t>Net Operating Income</t>
  </si>
</sst>
</file>

<file path=xl/styles.xml><?xml version="1.0" encoding="utf-8"?>
<styleSheet xmlns="http://schemas.openxmlformats.org/spreadsheetml/2006/main">
  <numFmts count="2">
    <numFmt numFmtId="164" formatCode="0.0%"/>
    <numFmt numFmtId="165" formatCode="0.000%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i/>
      <sz val="8"/>
      <color rgb="FF000000"/>
      <name val="Arial"/>
      <family val="2"/>
    </font>
    <font>
      <sz val="8"/>
      <color rgb="FF0070C0"/>
      <name val="Arial"/>
      <family val="2"/>
    </font>
    <font>
      <sz val="11"/>
      <color theme="0" tint="-0.499984740745262"/>
      <name val="Calibri"/>
      <family val="2"/>
      <scheme val="minor"/>
    </font>
    <font>
      <b/>
      <sz val="8"/>
      <color theme="0" tint="-0.499984740745262"/>
      <name val="Arial"/>
      <family val="2"/>
    </font>
    <font>
      <sz val="8"/>
      <color theme="0" tint="-0.49998474074526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2" fontId="3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9" fontId="2" fillId="0" borderId="0" xfId="1" applyFont="1" applyAlignment="1">
      <alignment wrapText="1"/>
    </xf>
    <xf numFmtId="0" fontId="2" fillId="0" borderId="0" xfId="0" applyFont="1" applyAlignment="1">
      <alignment horizontal="right" wrapText="1"/>
    </xf>
    <xf numFmtId="49" fontId="2" fillId="0" borderId="0" xfId="0" applyNumberFormat="1" applyFont="1"/>
    <xf numFmtId="49" fontId="0" fillId="0" borderId="0" xfId="0" applyNumberFormat="1" applyAlignment="1">
      <alignment horizontal="centerContinuous"/>
    </xf>
    <xf numFmtId="49" fontId="2" fillId="0" borderId="3" xfId="0" applyNumberFormat="1" applyFont="1" applyBorder="1" applyAlignment="1">
      <alignment horizontal="center"/>
    </xf>
    <xf numFmtId="49" fontId="0" fillId="0" borderId="0" xfId="0" applyNumberFormat="1"/>
    <xf numFmtId="49" fontId="0" fillId="0" borderId="1" xfId="0" applyNumberFormat="1" applyBorder="1" applyAlignment="1">
      <alignment horizontal="centerContinuous"/>
    </xf>
    <xf numFmtId="49" fontId="2" fillId="0" borderId="4" xfId="0" applyNumberFormat="1" applyFont="1" applyBorder="1" applyAlignment="1">
      <alignment horizontal="center"/>
    </xf>
    <xf numFmtId="2" fontId="3" fillId="0" borderId="0" xfId="0" applyNumberFormat="1" applyFont="1"/>
    <xf numFmtId="1" fontId="2" fillId="0" borderId="0" xfId="0" applyNumberFormat="1" applyFont="1"/>
    <xf numFmtId="9" fontId="2" fillId="0" borderId="0" xfId="1" applyFont="1"/>
    <xf numFmtId="49" fontId="2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2" fillId="0" borderId="5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1" fontId="2" fillId="0" borderId="0" xfId="0" applyNumberFormat="1" applyFont="1" applyAlignment="1">
      <alignment horizontal="center"/>
    </xf>
    <xf numFmtId="9" fontId="2" fillId="0" borderId="0" xfId="1" applyFont="1" applyAlignment="1">
      <alignment horizontal="center"/>
    </xf>
    <xf numFmtId="0" fontId="0" fillId="0" borderId="0" xfId="0" applyAlignment="1">
      <alignment horizontal="center"/>
    </xf>
    <xf numFmtId="37" fontId="3" fillId="0" borderId="0" xfId="0" applyNumberFormat="1" applyFont="1"/>
    <xf numFmtId="49" fontId="3" fillId="0" borderId="0" xfId="0" applyNumberFormat="1" applyFont="1"/>
    <xf numFmtId="37" fontId="3" fillId="0" borderId="1" xfId="0" applyNumberFormat="1" applyFont="1" applyBorder="1"/>
    <xf numFmtId="37" fontId="3" fillId="0" borderId="2" xfId="0" applyNumberFormat="1" applyFont="1" applyBorder="1"/>
    <xf numFmtId="10" fontId="3" fillId="0" borderId="1" xfId="1" applyNumberFormat="1" applyFont="1" applyBorder="1"/>
    <xf numFmtId="9" fontId="3" fillId="0" borderId="0" xfId="1" applyFont="1" applyBorder="1"/>
    <xf numFmtId="164" fontId="3" fillId="0" borderId="0" xfId="1" applyNumberFormat="1" applyFont="1" applyBorder="1"/>
    <xf numFmtId="165" fontId="3" fillId="0" borderId="0" xfId="1" applyNumberFormat="1" applyFont="1" applyBorder="1"/>
    <xf numFmtId="37" fontId="3" fillId="2" borderId="2" xfId="0" applyNumberFormat="1" applyFont="1" applyFill="1" applyBorder="1"/>
    <xf numFmtId="2" fontId="2" fillId="0" borderId="0" xfId="0" applyNumberFormat="1" applyFont="1" applyAlignment="1">
      <alignment horizontal="right"/>
    </xf>
    <xf numFmtId="37" fontId="3" fillId="0" borderId="8" xfId="0" applyNumberFormat="1" applyFont="1" applyBorder="1"/>
    <xf numFmtId="37" fontId="3" fillId="0" borderId="9" xfId="0" applyNumberFormat="1" applyFont="1" applyBorder="1"/>
    <xf numFmtId="37" fontId="3" fillId="2" borderId="10" xfId="0" applyNumberFormat="1" applyFont="1" applyFill="1" applyBorder="1"/>
    <xf numFmtId="37" fontId="5" fillId="0" borderId="0" xfId="0" applyNumberFormat="1" applyFont="1"/>
    <xf numFmtId="37" fontId="3" fillId="0" borderId="11" xfId="0" applyNumberFormat="1" applyFont="1" applyBorder="1"/>
    <xf numFmtId="37" fontId="3" fillId="0" borderId="12" xfId="0" applyNumberFormat="1" applyFont="1" applyBorder="1"/>
    <xf numFmtId="37" fontId="3" fillId="0" borderId="13" xfId="0" applyNumberFormat="1" applyFont="1" applyBorder="1"/>
    <xf numFmtId="0" fontId="2" fillId="0" borderId="0" xfId="0" applyFont="1"/>
    <xf numFmtId="2" fontId="2" fillId="0" borderId="0" xfId="0" applyNumberFormat="1" applyFont="1"/>
    <xf numFmtId="37" fontId="3" fillId="0" borderId="10" xfId="0" applyNumberFormat="1" applyFont="1" applyBorder="1"/>
    <xf numFmtId="37" fontId="3" fillId="0" borderId="14" xfId="0" applyNumberFormat="1" applyFont="1" applyBorder="1"/>
    <xf numFmtId="37" fontId="3" fillId="0" borderId="15" xfId="0" applyNumberFormat="1" applyFont="1" applyBorder="1"/>
    <xf numFmtId="37" fontId="3" fillId="0" borderId="16" xfId="0" applyNumberFormat="1" applyFont="1" applyBorder="1"/>
    <xf numFmtId="37" fontId="2" fillId="0" borderId="17" xfId="0" applyNumberFormat="1" applyFont="1" applyBorder="1"/>
    <xf numFmtId="37" fontId="2" fillId="0" borderId="18" xfId="0" applyNumberFormat="1" applyFont="1" applyBorder="1"/>
    <xf numFmtId="37" fontId="2" fillId="0" borderId="19" xfId="0" applyNumberFormat="1" applyFont="1" applyBorder="1"/>
    <xf numFmtId="37" fontId="2" fillId="0" borderId="0" xfId="0" applyNumberFormat="1" applyFont="1"/>
    <xf numFmtId="0" fontId="0" fillId="0" borderId="1" xfId="0" applyBorder="1"/>
    <xf numFmtId="0" fontId="0" fillId="0" borderId="2" xfId="0" applyBorder="1"/>
    <xf numFmtId="0" fontId="2" fillId="0" borderId="0" xfId="0" applyFont="1" applyAlignment="1">
      <alignment horizontal="right"/>
    </xf>
    <xf numFmtId="0" fontId="6" fillId="0" borderId="0" xfId="0" applyFont="1" applyAlignment="1">
      <alignment wrapText="1"/>
    </xf>
    <xf numFmtId="49" fontId="7" fillId="0" borderId="0" xfId="0" applyNumberFormat="1" applyFont="1" applyAlignment="1">
      <alignment wrapText="1"/>
    </xf>
    <xf numFmtId="49" fontId="6" fillId="0" borderId="0" xfId="0" applyNumberFormat="1" applyFont="1" applyAlignment="1">
      <alignment horizontal="centerContinuous"/>
    </xf>
    <xf numFmtId="49" fontId="7" fillId="0" borderId="3" xfId="0" applyNumberFormat="1" applyFont="1" applyBorder="1" applyAlignment="1">
      <alignment horizontal="center"/>
    </xf>
    <xf numFmtId="49" fontId="6" fillId="0" borderId="0" xfId="0" applyNumberFormat="1" applyFont="1"/>
    <xf numFmtId="49" fontId="7" fillId="0" borderId="5" xfId="0" applyNumberFormat="1" applyFont="1" applyBorder="1" applyAlignment="1">
      <alignment horizontal="center"/>
    </xf>
    <xf numFmtId="49" fontId="6" fillId="0" borderId="0" xfId="0" applyNumberFormat="1" applyFont="1" applyAlignment="1">
      <alignment horizontal="center"/>
    </xf>
    <xf numFmtId="37" fontId="8" fillId="0" borderId="0" xfId="0" applyNumberFormat="1" applyFont="1"/>
    <xf numFmtId="49" fontId="8" fillId="0" borderId="0" xfId="0" applyNumberFormat="1" applyFont="1"/>
    <xf numFmtId="164" fontId="8" fillId="0" borderId="0" xfId="1" applyNumberFormat="1" applyFont="1"/>
    <xf numFmtId="37" fontId="8" fillId="0" borderId="8" xfId="0" applyNumberFormat="1" applyFont="1" applyBorder="1"/>
    <xf numFmtId="37" fontId="8" fillId="0" borderId="11" xfId="0" applyNumberFormat="1" applyFont="1" applyBorder="1"/>
    <xf numFmtId="37" fontId="8" fillId="0" borderId="14" xfId="0" applyNumberFormat="1" applyFont="1" applyBorder="1"/>
    <xf numFmtId="37" fontId="7" fillId="0" borderId="17" xfId="0" applyNumberFormat="1" applyFont="1" applyBorder="1"/>
    <xf numFmtId="49" fontId="7" fillId="0" borderId="0" xfId="0" applyNumberFormat="1" applyFont="1"/>
    <xf numFmtId="0" fontId="6" fillId="0" borderId="0" xfId="0" applyFont="1"/>
    <xf numFmtId="49" fontId="7" fillId="0" borderId="0" xfId="0" applyNumberFormat="1" applyFont="1" applyAlignment="1">
      <alignment horizontal="center" wrapText="1"/>
    </xf>
    <xf numFmtId="37" fontId="8" fillId="2" borderId="0" xfId="0" applyNumberFormat="1" applyFont="1" applyFill="1"/>
    <xf numFmtId="37" fontId="8" fillId="2" borderId="8" xfId="0" applyNumberFormat="1" applyFont="1" applyFill="1" applyBorder="1"/>
    <xf numFmtId="49" fontId="2" fillId="2" borderId="1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2" xfId="0" applyNumberFormat="1" applyFont="1" applyFill="1" applyBorder="1" applyAlignment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control" Target="../activeX/activeX2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AK148"/>
  <sheetViews>
    <sheetView tabSelected="1" workbookViewId="0">
      <pane xSplit="6" ySplit="3" topLeftCell="M4" activePane="bottomRight" state="frozenSplit"/>
      <selection pane="topRight" activeCell="G1" sqref="G1"/>
      <selection pane="bottomLeft" activeCell="A3" sqref="A3"/>
      <selection pane="bottomRight" activeCell="U130" sqref="U130"/>
    </sheetView>
  </sheetViews>
  <sheetFormatPr defaultRowHeight="15"/>
  <cols>
    <col min="1" max="5" width="2.85546875" style="42" customWidth="1"/>
    <col min="6" max="6" width="29.28515625" style="42" customWidth="1"/>
    <col min="7" max="7" width="10.7109375" style="70" customWidth="1"/>
    <col min="8" max="8" width="2.140625" style="70" customWidth="1"/>
    <col min="9" max="9" width="8" style="70" customWidth="1"/>
    <col min="10" max="10" width="2.140625" style="70" customWidth="1"/>
    <col min="11" max="11" width="10.7109375" style="70" bestFit="1" customWidth="1"/>
    <col min="12" max="12" width="2.140625" style="70" customWidth="1"/>
    <col min="13" max="13" width="9.28515625" style="70" customWidth="1"/>
    <col min="14" max="14" width="2.140625" style="70" customWidth="1"/>
    <col min="15" max="15" width="10.7109375" style="52" bestFit="1" customWidth="1"/>
    <col min="16" max="16" width="2.140625" customWidth="1"/>
    <col min="17" max="17" width="9" customWidth="1"/>
    <col min="18" max="18" width="2.140625" customWidth="1"/>
    <col min="19" max="19" width="10.5703125" bestFit="1" customWidth="1"/>
    <col min="20" max="20" width="2.140625" customWidth="1"/>
    <col min="21" max="21" width="8.5703125" customWidth="1"/>
    <col min="22" max="22" width="2.140625" customWidth="1"/>
    <col min="23" max="23" width="9.42578125" style="53" customWidth="1"/>
    <col min="24" max="24" width="2.140625" customWidth="1"/>
    <col min="25" max="25" width="10.140625" style="70" customWidth="1"/>
    <col min="26" max="26" width="2.140625" customWidth="1"/>
    <col min="27" max="27" width="9" style="13"/>
    <col min="28" max="29" width="9" style="42" customWidth="1"/>
    <col min="30" max="30" width="9" style="14" customWidth="1"/>
    <col min="31" max="31" width="9" style="15" customWidth="1"/>
    <col min="32" max="32" width="9" style="54" customWidth="1"/>
    <col min="33" max="33" width="9" style="42" customWidth="1"/>
    <col min="34" max="37" width="9" customWidth="1"/>
  </cols>
  <sheetData>
    <row r="1" spans="1:37" s="2" customFormat="1" ht="23.25">
      <c r="A1" s="1"/>
      <c r="B1" s="1"/>
      <c r="C1" s="1"/>
      <c r="D1" s="1"/>
      <c r="E1" s="1"/>
      <c r="F1" s="1"/>
      <c r="G1" s="55"/>
      <c r="H1" s="56"/>
      <c r="I1" s="56"/>
      <c r="J1" s="56"/>
      <c r="K1" s="56"/>
      <c r="L1" s="56"/>
      <c r="M1" s="56"/>
      <c r="N1" s="56"/>
      <c r="O1" s="74" t="s">
        <v>0</v>
      </c>
      <c r="P1" s="75"/>
      <c r="Q1" s="75"/>
      <c r="R1" s="75"/>
      <c r="S1" s="75"/>
      <c r="T1" s="75"/>
      <c r="U1" s="75"/>
      <c r="V1" s="75"/>
      <c r="W1" s="76" t="s">
        <v>1</v>
      </c>
      <c r="Y1" s="71" t="s">
        <v>1</v>
      </c>
      <c r="AA1" s="3"/>
      <c r="AB1" s="1"/>
      <c r="AC1" s="1"/>
      <c r="AD1" s="4"/>
      <c r="AE1" s="5"/>
      <c r="AF1" s="6"/>
      <c r="AG1" s="1"/>
    </row>
    <row r="2" spans="1:37" ht="15.75" thickBot="1">
      <c r="A2" s="7"/>
      <c r="B2" s="7"/>
      <c r="C2" s="7"/>
      <c r="D2" s="7"/>
      <c r="E2" s="7"/>
      <c r="F2" s="7"/>
      <c r="G2" s="57"/>
      <c r="H2" s="58" t="s">
        <v>2</v>
      </c>
      <c r="I2" s="57"/>
      <c r="J2" s="59"/>
      <c r="K2" s="57"/>
      <c r="L2" s="58" t="s">
        <v>3</v>
      </c>
      <c r="M2" s="57"/>
      <c r="N2" s="59"/>
      <c r="O2" s="11"/>
      <c r="P2" s="9" t="s">
        <v>4</v>
      </c>
      <c r="Q2" s="8"/>
      <c r="R2" s="10"/>
      <c r="T2" s="9" t="s">
        <v>5</v>
      </c>
      <c r="V2" s="10"/>
      <c r="W2" s="12"/>
      <c r="X2" s="9" t="s">
        <v>6</v>
      </c>
      <c r="Z2" s="10"/>
      <c r="AB2" s="7"/>
      <c r="AC2" s="7"/>
      <c r="AF2" s="16"/>
      <c r="AG2" s="7"/>
      <c r="AH2" s="8"/>
      <c r="AI2" s="8"/>
      <c r="AJ2" s="8"/>
      <c r="AK2" s="10"/>
    </row>
    <row r="3" spans="1:37" s="24" customFormat="1" ht="16.5" thickTop="1" thickBot="1">
      <c r="A3" s="17"/>
      <c r="B3" s="17"/>
      <c r="C3" s="17"/>
      <c r="D3" s="17"/>
      <c r="E3" s="17"/>
      <c r="F3" s="17"/>
      <c r="G3" s="60" t="s">
        <v>7</v>
      </c>
      <c r="H3" s="61"/>
      <c r="I3" s="60" t="s">
        <v>8</v>
      </c>
      <c r="J3" s="61"/>
      <c r="K3" s="60" t="s">
        <v>7</v>
      </c>
      <c r="L3" s="61"/>
      <c r="M3" s="60" t="s">
        <v>8</v>
      </c>
      <c r="N3" s="61"/>
      <c r="O3" s="20" t="s">
        <v>7</v>
      </c>
      <c r="P3" s="19"/>
      <c r="Q3" s="18" t="s">
        <v>8</v>
      </c>
      <c r="R3" s="19"/>
      <c r="S3" s="18" t="s">
        <v>7</v>
      </c>
      <c r="T3" s="19"/>
      <c r="U3" s="18" t="s">
        <v>8</v>
      </c>
      <c r="V3" s="19"/>
      <c r="W3" s="21" t="s">
        <v>9</v>
      </c>
      <c r="X3" s="19"/>
      <c r="Y3" s="60" t="s">
        <v>10</v>
      </c>
      <c r="Z3" s="19"/>
      <c r="AA3" s="13"/>
      <c r="AB3" s="17"/>
      <c r="AC3" s="17"/>
      <c r="AD3" s="22"/>
      <c r="AE3" s="23"/>
      <c r="AF3" s="16"/>
      <c r="AG3" s="17"/>
      <c r="AH3" s="17"/>
      <c r="AI3" s="19"/>
      <c r="AJ3" s="17"/>
      <c r="AK3" s="19"/>
    </row>
    <row r="4" spans="1:37" ht="15.75" thickTop="1">
      <c r="A4" s="7"/>
      <c r="B4" s="7"/>
      <c r="C4" s="7" t="s">
        <v>11</v>
      </c>
      <c r="D4" s="7"/>
      <c r="E4" s="7"/>
      <c r="F4" s="7"/>
      <c r="G4" s="62"/>
      <c r="H4" s="63"/>
      <c r="I4" s="62"/>
      <c r="J4" s="63"/>
      <c r="K4" s="62"/>
      <c r="L4" s="63"/>
      <c r="M4" s="62"/>
      <c r="N4" s="63"/>
      <c r="O4" s="27"/>
      <c r="P4" s="26"/>
      <c r="Q4" s="25"/>
      <c r="R4" s="26"/>
      <c r="S4" s="25"/>
      <c r="T4" s="26"/>
      <c r="U4" s="25"/>
      <c r="V4" s="26"/>
      <c r="W4" s="28"/>
      <c r="X4" s="26"/>
      <c r="Y4" s="62"/>
      <c r="Z4" s="26"/>
      <c r="AB4" s="7"/>
      <c r="AC4" s="7"/>
      <c r="AF4" s="16"/>
      <c r="AG4" s="7"/>
      <c r="AH4" s="25"/>
      <c r="AI4" s="26"/>
      <c r="AJ4" s="25"/>
      <c r="AK4" s="26"/>
    </row>
    <row r="5" spans="1:37">
      <c r="A5" s="7"/>
      <c r="B5" s="7"/>
      <c r="C5" s="7"/>
      <c r="D5" s="7" t="s">
        <v>12</v>
      </c>
      <c r="E5" s="7"/>
      <c r="F5" s="7"/>
      <c r="G5" s="62"/>
      <c r="H5" s="63"/>
      <c r="I5" s="62"/>
      <c r="J5" s="63"/>
      <c r="K5" s="64"/>
      <c r="L5" s="63"/>
      <c r="M5" s="62"/>
      <c r="N5" s="63"/>
      <c r="O5" s="29"/>
      <c r="P5" s="25"/>
      <c r="Q5" s="26"/>
      <c r="R5" s="30"/>
      <c r="S5" s="31"/>
      <c r="T5" s="25"/>
      <c r="U5" s="32"/>
      <c r="V5" s="30"/>
      <c r="W5" s="28"/>
      <c r="X5" s="26"/>
      <c r="Y5" s="62"/>
      <c r="Z5" s="26"/>
      <c r="AB5" s="7"/>
      <c r="AC5" s="7"/>
      <c r="AF5" s="16"/>
      <c r="AG5" s="7"/>
      <c r="AH5" s="25"/>
      <c r="AI5" s="26"/>
      <c r="AJ5" s="25"/>
      <c r="AK5" s="26"/>
    </row>
    <row r="6" spans="1:37">
      <c r="A6" s="7"/>
      <c r="B6" s="7"/>
      <c r="C6" s="7"/>
      <c r="D6" s="7"/>
      <c r="E6" s="7" t="s">
        <v>13</v>
      </c>
      <c r="F6" s="7"/>
      <c r="G6" s="62">
        <v>3080717</v>
      </c>
      <c r="H6" s="63"/>
      <c r="I6" s="62">
        <v>3100000</v>
      </c>
      <c r="J6" s="63"/>
      <c r="K6" s="62">
        <v>3251575</v>
      </c>
      <c r="L6" s="63"/>
      <c r="M6" s="62">
        <v>3400000</v>
      </c>
      <c r="N6" s="63"/>
      <c r="O6" s="27">
        <v>3414140</v>
      </c>
      <c r="P6" s="26"/>
      <c r="Q6" s="25">
        <v>3400000</v>
      </c>
      <c r="R6" s="26"/>
      <c r="S6" s="25">
        <v>3022271</v>
      </c>
      <c r="T6" s="26"/>
      <c r="U6" s="25">
        <v>3600000</v>
      </c>
      <c r="V6" s="26"/>
      <c r="W6" s="33">
        <v>3725000</v>
      </c>
      <c r="X6" s="26"/>
      <c r="Y6" s="72">
        <f>(12/10*S6)*1.025</f>
        <v>3717393.3299999996</v>
      </c>
      <c r="Z6" s="26"/>
      <c r="AA6" s="13" t="s">
        <v>14</v>
      </c>
      <c r="AB6" s="17"/>
      <c r="AC6" s="8"/>
      <c r="AF6" s="34"/>
      <c r="AG6" s="7"/>
      <c r="AH6" s="25"/>
      <c r="AI6" s="26"/>
      <c r="AJ6" s="25"/>
      <c r="AK6" s="26"/>
    </row>
    <row r="7" spans="1:37">
      <c r="A7" s="7"/>
      <c r="B7" s="7"/>
      <c r="C7" s="7"/>
      <c r="D7" s="7"/>
      <c r="E7" s="7" t="s">
        <v>15</v>
      </c>
      <c r="F7" s="7"/>
      <c r="G7" s="62">
        <v>17843</v>
      </c>
      <c r="H7" s="63"/>
      <c r="I7" s="62">
        <v>18500</v>
      </c>
      <c r="J7" s="63"/>
      <c r="K7" s="62">
        <v>22088</v>
      </c>
      <c r="L7" s="63"/>
      <c r="M7" s="62">
        <v>21000</v>
      </c>
      <c r="N7" s="63"/>
      <c r="O7" s="27">
        <v>20614</v>
      </c>
      <c r="P7" s="26"/>
      <c r="Q7" s="25">
        <v>24000</v>
      </c>
      <c r="R7" s="26"/>
      <c r="S7" s="25">
        <v>15223</v>
      </c>
      <c r="T7" s="26"/>
      <c r="U7" s="25">
        <v>21000</v>
      </c>
      <c r="V7" s="26"/>
      <c r="W7" s="33">
        <v>23000</v>
      </c>
      <c r="X7" s="26"/>
      <c r="Y7" s="72">
        <f>S7*1.5</f>
        <v>22834.5</v>
      </c>
      <c r="Z7" s="26"/>
      <c r="AA7" s="13" t="s">
        <v>16</v>
      </c>
      <c r="AB7" s="7"/>
      <c r="AC7" s="7"/>
      <c r="AF7" s="34"/>
      <c r="AG7" s="7"/>
      <c r="AH7" s="25"/>
      <c r="AI7" s="26"/>
      <c r="AJ7" s="25"/>
      <c r="AK7" s="26"/>
    </row>
    <row r="8" spans="1:37">
      <c r="A8" s="7"/>
      <c r="B8" s="7"/>
      <c r="C8" s="7"/>
      <c r="D8" s="7"/>
      <c r="E8" s="7" t="s">
        <v>17</v>
      </c>
      <c r="F8" s="7"/>
      <c r="G8" s="62">
        <v>26185</v>
      </c>
      <c r="H8" s="63"/>
      <c r="I8" s="62">
        <v>23800</v>
      </c>
      <c r="J8" s="63"/>
      <c r="K8" s="62">
        <v>23044</v>
      </c>
      <c r="L8" s="63"/>
      <c r="M8" s="62">
        <v>25000</v>
      </c>
      <c r="N8" s="63"/>
      <c r="O8" s="27">
        <v>23465</v>
      </c>
      <c r="P8" s="26"/>
      <c r="Q8" s="25">
        <v>25000</v>
      </c>
      <c r="R8" s="26"/>
      <c r="S8" s="25">
        <v>19225</v>
      </c>
      <c r="T8" s="26"/>
      <c r="U8" s="25">
        <v>24000</v>
      </c>
      <c r="V8" s="26"/>
      <c r="W8" s="33">
        <v>26000</v>
      </c>
      <c r="X8" s="26"/>
      <c r="Y8" s="72">
        <f>S8*1.33</f>
        <v>25569.25</v>
      </c>
      <c r="Z8" s="26"/>
      <c r="AA8" s="13" t="s">
        <v>16</v>
      </c>
      <c r="AB8" s="7"/>
      <c r="AC8" s="7"/>
      <c r="AF8" s="34"/>
      <c r="AG8" s="7"/>
      <c r="AH8" s="25"/>
      <c r="AI8" s="26"/>
      <c r="AJ8" s="25"/>
      <c r="AK8" s="26"/>
    </row>
    <row r="9" spans="1:37">
      <c r="A9" s="7"/>
      <c r="B9" s="7"/>
      <c r="C9" s="7"/>
      <c r="D9" s="7"/>
      <c r="E9" s="7" t="s">
        <v>18</v>
      </c>
      <c r="F9" s="7"/>
      <c r="G9" s="62">
        <v>5142</v>
      </c>
      <c r="H9" s="63"/>
      <c r="I9" s="62">
        <v>5100</v>
      </c>
      <c r="J9" s="63"/>
      <c r="K9" s="62">
        <v>5405</v>
      </c>
      <c r="L9" s="63"/>
      <c r="M9" s="62">
        <v>5200</v>
      </c>
      <c r="N9" s="63"/>
      <c r="O9" s="27">
        <v>4367</v>
      </c>
      <c r="P9" s="26"/>
      <c r="Q9" s="25">
        <v>5500</v>
      </c>
      <c r="R9" s="26"/>
      <c r="S9" s="25">
        <v>6683</v>
      </c>
      <c r="T9" s="26"/>
      <c r="U9" s="25">
        <v>5500</v>
      </c>
      <c r="V9" s="26"/>
      <c r="W9" s="33">
        <v>6050</v>
      </c>
      <c r="X9" s="26"/>
      <c r="Y9" s="72">
        <v>6027.41</v>
      </c>
      <c r="Z9" s="26"/>
      <c r="AA9" s="13" t="s">
        <v>19</v>
      </c>
      <c r="AB9" s="7"/>
      <c r="AC9" s="7"/>
      <c r="AF9" s="34"/>
      <c r="AG9" s="7"/>
      <c r="AH9" s="25"/>
      <c r="AI9" s="26"/>
      <c r="AJ9" s="25"/>
      <c r="AK9" s="26"/>
    </row>
    <row r="10" spans="1:37" ht="15.75" thickBot="1">
      <c r="A10" s="7"/>
      <c r="B10" s="7"/>
      <c r="C10" s="7"/>
      <c r="D10" s="7"/>
      <c r="E10" s="7" t="s">
        <v>20</v>
      </c>
      <c r="F10" s="7"/>
      <c r="G10" s="65">
        <v>21677</v>
      </c>
      <c r="H10" s="63"/>
      <c r="I10" s="65">
        <v>25000</v>
      </c>
      <c r="J10" s="63"/>
      <c r="K10" s="65">
        <v>17750</v>
      </c>
      <c r="L10" s="63"/>
      <c r="M10" s="65">
        <v>25000</v>
      </c>
      <c r="N10" s="63"/>
      <c r="O10" s="36">
        <v>17956</v>
      </c>
      <c r="P10" s="26"/>
      <c r="Q10" s="35">
        <v>20000</v>
      </c>
      <c r="R10" s="26"/>
      <c r="S10" s="35">
        <f>3598+7926.2</f>
        <v>11524.2</v>
      </c>
      <c r="T10" s="26"/>
      <c r="U10" s="35">
        <v>17000</v>
      </c>
      <c r="V10" s="26"/>
      <c r="W10" s="37">
        <v>16500</v>
      </c>
      <c r="X10" s="26"/>
      <c r="Y10" s="73">
        <f>AVERAGE(K10,O10,(6/5*S10))</f>
        <v>16511.68</v>
      </c>
      <c r="Z10" s="26"/>
      <c r="AA10" s="13" t="s">
        <v>21</v>
      </c>
      <c r="AB10" s="7"/>
      <c r="AC10" s="7"/>
      <c r="AF10" s="34"/>
      <c r="AG10" s="7"/>
      <c r="AH10" s="25"/>
      <c r="AI10" s="26"/>
      <c r="AJ10" s="25"/>
      <c r="AK10" s="26"/>
    </row>
    <row r="11" spans="1:37">
      <c r="A11" s="7"/>
      <c r="B11" s="7"/>
      <c r="C11" s="7"/>
      <c r="D11" s="7" t="s">
        <v>22</v>
      </c>
      <c r="E11" s="7"/>
      <c r="F11" s="7"/>
      <c r="G11" s="62">
        <f>ROUND(SUM(G5:G10),5)</f>
        <v>3151564</v>
      </c>
      <c r="H11" s="63"/>
      <c r="I11" s="62">
        <f>ROUND(SUM(I5:I10),5)</f>
        <v>3172400</v>
      </c>
      <c r="J11" s="63"/>
      <c r="K11" s="62">
        <f>ROUND(SUM(K5:K10),5)</f>
        <v>3319862</v>
      </c>
      <c r="L11" s="63"/>
      <c r="M11" s="62">
        <f>ROUND(SUM(M5:M10),5)</f>
        <v>3476200</v>
      </c>
      <c r="N11" s="63"/>
      <c r="O11" s="27">
        <f>ROUND(SUM(O5:O10),5)</f>
        <v>3480542</v>
      </c>
      <c r="P11" s="26"/>
      <c r="Q11" s="25">
        <f>ROUND(SUM(Q5:Q10),5)</f>
        <v>3474500</v>
      </c>
      <c r="R11" s="26"/>
      <c r="S11" s="25">
        <f>ROUND(SUM(S5:S10),5)</f>
        <v>3074926.2</v>
      </c>
      <c r="T11" s="26"/>
      <c r="U11" s="25">
        <f>ROUND(SUM(U5:U10),5)</f>
        <v>3667500</v>
      </c>
      <c r="V11" s="26"/>
      <c r="W11" s="28">
        <f>ROUND(SUM(W5:W10),5)</f>
        <v>3796550</v>
      </c>
      <c r="X11" s="26"/>
      <c r="Y11" s="62">
        <f>ROUND(SUM(Y5:Y10),5)</f>
        <v>3788336.17</v>
      </c>
      <c r="Z11" s="26"/>
      <c r="AB11" s="7"/>
      <c r="AC11" s="7"/>
      <c r="AF11" s="34"/>
      <c r="AG11" s="7"/>
      <c r="AH11" s="25"/>
      <c r="AI11" s="26"/>
      <c r="AJ11" s="25"/>
      <c r="AK11" s="26"/>
    </row>
    <row r="12" spans="1:37">
      <c r="A12" s="7"/>
      <c r="B12" s="7"/>
      <c r="C12" s="7"/>
      <c r="D12" s="7" t="s">
        <v>23</v>
      </c>
      <c r="E12" s="7"/>
      <c r="F12" s="7"/>
      <c r="G12" s="62"/>
      <c r="H12" s="63"/>
      <c r="I12" s="62"/>
      <c r="J12" s="63"/>
      <c r="K12" s="62"/>
      <c r="L12" s="63"/>
      <c r="M12" s="62"/>
      <c r="N12" s="63"/>
      <c r="O12" s="27"/>
      <c r="P12" s="26"/>
      <c r="Q12" s="25"/>
      <c r="R12" s="26"/>
      <c r="S12" s="25"/>
      <c r="T12" s="26"/>
      <c r="U12" s="25"/>
      <c r="V12" s="26"/>
      <c r="W12" s="28"/>
      <c r="X12" s="26"/>
      <c r="Y12" s="62"/>
      <c r="Z12" s="26"/>
      <c r="AB12" s="7"/>
      <c r="AC12" s="7"/>
      <c r="AF12" s="34"/>
      <c r="AG12" s="7"/>
      <c r="AH12" s="25"/>
      <c r="AI12" s="26"/>
      <c r="AJ12" s="25"/>
      <c r="AK12" s="26"/>
    </row>
    <row r="13" spans="1:37">
      <c r="A13" s="7"/>
      <c r="B13" s="7"/>
      <c r="C13" s="7"/>
      <c r="D13" s="7"/>
      <c r="E13" s="7" t="s">
        <v>24</v>
      </c>
      <c r="F13" s="7"/>
      <c r="G13" s="62">
        <v>113925</v>
      </c>
      <c r="H13" s="63"/>
      <c r="I13" s="62">
        <v>119774</v>
      </c>
      <c r="J13" s="63"/>
      <c r="K13" s="62">
        <v>139650</v>
      </c>
      <c r="L13" s="63"/>
      <c r="M13" s="62">
        <v>140000</v>
      </c>
      <c r="N13" s="63"/>
      <c r="O13" s="27">
        <v>155876</v>
      </c>
      <c r="P13" s="26"/>
      <c r="Q13" s="25">
        <v>140000</v>
      </c>
      <c r="R13" s="26"/>
      <c r="S13" s="38">
        <v>168000</v>
      </c>
      <c r="T13" s="26"/>
      <c r="U13" s="25">
        <v>140000</v>
      </c>
      <c r="V13" s="26"/>
      <c r="W13" s="33">
        <f>283883-113450</f>
        <v>170433</v>
      </c>
      <c r="X13" s="26"/>
      <c r="Y13" s="72">
        <f>283883-113450</f>
        <v>170433</v>
      </c>
      <c r="Z13" s="26"/>
      <c r="AA13" s="13" t="s">
        <v>25</v>
      </c>
      <c r="AB13" s="7"/>
      <c r="AC13" s="7"/>
      <c r="AF13" s="34"/>
      <c r="AG13" s="7"/>
      <c r="AH13" s="25"/>
      <c r="AI13" s="26"/>
      <c r="AJ13" s="25"/>
      <c r="AK13" s="26"/>
    </row>
    <row r="14" spans="1:37">
      <c r="A14" s="7"/>
      <c r="B14" s="7"/>
      <c r="C14" s="7"/>
      <c r="D14" s="7"/>
      <c r="E14" s="7" t="s">
        <v>26</v>
      </c>
      <c r="F14" s="7"/>
      <c r="G14" s="62">
        <v>9481</v>
      </c>
      <c r="H14" s="63"/>
      <c r="I14" s="62">
        <v>10000</v>
      </c>
      <c r="J14" s="63"/>
      <c r="K14" s="62">
        <v>10170</v>
      </c>
      <c r="L14" s="63"/>
      <c r="M14" s="62">
        <v>10000</v>
      </c>
      <c r="N14" s="63"/>
      <c r="O14" s="27">
        <v>10359</v>
      </c>
      <c r="P14" s="26"/>
      <c r="Q14" s="25">
        <v>10000</v>
      </c>
      <c r="R14" s="26"/>
      <c r="S14" s="25"/>
      <c r="T14" s="26"/>
      <c r="U14" s="25">
        <v>10000</v>
      </c>
      <c r="V14" s="26"/>
      <c r="W14" s="33">
        <v>7500</v>
      </c>
      <c r="X14" s="26"/>
      <c r="Y14" s="72">
        <v>7500</v>
      </c>
      <c r="Z14" s="26"/>
      <c r="AA14" s="13" t="s">
        <v>27</v>
      </c>
      <c r="AB14" s="7"/>
      <c r="AC14" s="7"/>
      <c r="AF14" s="34"/>
      <c r="AG14" s="7"/>
      <c r="AH14" s="25"/>
      <c r="AI14" s="26"/>
      <c r="AJ14" s="25"/>
      <c r="AK14" s="26"/>
    </row>
    <row r="15" spans="1:37" ht="15.75" thickBot="1">
      <c r="A15" s="7"/>
      <c r="B15" s="7"/>
      <c r="C15" s="7"/>
      <c r="D15" s="7"/>
      <c r="E15" s="7" t="s">
        <v>28</v>
      </c>
      <c r="F15" s="7"/>
      <c r="G15" s="65">
        <v>50000</v>
      </c>
      <c r="H15" s="63"/>
      <c r="I15" s="65"/>
      <c r="J15" s="63"/>
      <c r="K15" s="65">
        <v>637000</v>
      </c>
      <c r="L15" s="63"/>
      <c r="M15" s="65"/>
      <c r="N15" s="63"/>
      <c r="O15" s="36">
        <v>1060378</v>
      </c>
      <c r="P15" s="26"/>
      <c r="Q15" s="35"/>
      <c r="R15" s="26"/>
      <c r="S15" s="35">
        <v>89462</v>
      </c>
      <c r="T15" s="26"/>
      <c r="U15" s="35"/>
      <c r="V15" s="26"/>
      <c r="W15" s="37"/>
      <c r="X15" s="26"/>
      <c r="Y15" s="73"/>
      <c r="Z15" s="26"/>
      <c r="AB15" s="7"/>
      <c r="AC15" s="7"/>
      <c r="AF15" s="34"/>
      <c r="AG15" s="7"/>
      <c r="AH15" s="25"/>
      <c r="AI15" s="26"/>
      <c r="AJ15" s="25"/>
      <c r="AK15" s="26"/>
    </row>
    <row r="16" spans="1:37">
      <c r="A16" s="7"/>
      <c r="B16" s="7"/>
      <c r="C16" s="7"/>
      <c r="D16" s="7" t="s">
        <v>29</v>
      </c>
      <c r="E16" s="7"/>
      <c r="F16" s="7"/>
      <c r="G16" s="62">
        <f>ROUND(SUM(G12:G15),5)</f>
        <v>173406</v>
      </c>
      <c r="H16" s="63"/>
      <c r="I16" s="62">
        <f>ROUND(SUM(I12:I15),5)</f>
        <v>129774</v>
      </c>
      <c r="J16" s="63"/>
      <c r="K16" s="62">
        <f>ROUND(SUM(K12:K15),5)</f>
        <v>786820</v>
      </c>
      <c r="L16" s="63"/>
      <c r="M16" s="62">
        <f>ROUND(SUM(M12:M15),5)</f>
        <v>150000</v>
      </c>
      <c r="N16" s="63"/>
      <c r="O16" s="27">
        <f>ROUND(SUM(O12:O15),5)</f>
        <v>1226613</v>
      </c>
      <c r="P16" s="26"/>
      <c r="Q16" s="25">
        <f>ROUND(SUM(Q12:Q15),5)</f>
        <v>150000</v>
      </c>
      <c r="R16" s="26"/>
      <c r="S16" s="25">
        <f>ROUND(SUM(S12:S15),5)</f>
        <v>257462</v>
      </c>
      <c r="T16" s="26"/>
      <c r="U16" s="25">
        <f>ROUND(SUM(U12:U15),5)</f>
        <v>150000</v>
      </c>
      <c r="V16" s="26"/>
      <c r="W16" s="28">
        <f>ROUND(SUM(W12:W15),5)</f>
        <v>177933</v>
      </c>
      <c r="X16" s="26"/>
      <c r="Y16" s="62">
        <f>ROUND(SUM(Y12:Y15),5)</f>
        <v>177933</v>
      </c>
      <c r="Z16" s="26"/>
      <c r="AB16" s="7"/>
      <c r="AC16" s="7"/>
      <c r="AF16" s="34"/>
      <c r="AG16" s="7"/>
      <c r="AH16" s="25"/>
      <c r="AI16" s="26"/>
      <c r="AJ16" s="25"/>
      <c r="AK16" s="26"/>
    </row>
    <row r="17" spans="1:37" ht="15.75" thickBot="1">
      <c r="A17" s="7"/>
      <c r="B17" s="7"/>
      <c r="C17" s="7"/>
      <c r="D17" s="7" t="s">
        <v>30</v>
      </c>
      <c r="E17" s="7"/>
      <c r="F17" s="7"/>
      <c r="G17" s="62"/>
      <c r="H17" s="63"/>
      <c r="I17" s="62"/>
      <c r="J17" s="63"/>
      <c r="K17" s="62"/>
      <c r="L17" s="63"/>
      <c r="M17" s="62"/>
      <c r="N17" s="63"/>
      <c r="O17" s="27"/>
      <c r="P17" s="26"/>
      <c r="Q17" s="25"/>
      <c r="R17" s="26"/>
      <c r="S17" s="25">
        <v>5699</v>
      </c>
      <c r="T17" s="26"/>
      <c r="U17" s="25"/>
      <c r="V17" s="26"/>
      <c r="W17" s="28">
        <v>0</v>
      </c>
      <c r="X17" s="26"/>
      <c r="Y17" s="62">
        <v>0</v>
      </c>
      <c r="Z17" s="26"/>
      <c r="AA17" s="13" t="s">
        <v>31</v>
      </c>
      <c r="AB17" s="7"/>
      <c r="AC17" s="7"/>
      <c r="AF17" s="34"/>
      <c r="AG17" s="7"/>
      <c r="AH17" s="25"/>
      <c r="AI17" s="26"/>
      <c r="AJ17" s="25"/>
      <c r="AK17" s="26"/>
    </row>
    <row r="18" spans="1:37" ht="15.75" thickBot="1">
      <c r="A18" s="7"/>
      <c r="B18" s="7"/>
      <c r="C18" s="7" t="s">
        <v>32</v>
      </c>
      <c r="D18" s="7"/>
      <c r="E18" s="7"/>
      <c r="F18" s="7"/>
      <c r="G18" s="66">
        <f>ROUND(G4+SUM(G11:G11)+SUM(G16:G17),5)</f>
        <v>3324970</v>
      </c>
      <c r="H18" s="63"/>
      <c r="I18" s="66">
        <f>ROUND(I4+SUM(I11:I11)+SUM(I16:I17),5)</f>
        <v>3302174</v>
      </c>
      <c r="J18" s="63"/>
      <c r="K18" s="66">
        <f>ROUND(K4+SUM(K11:K11)+SUM(K16:K17),5)</f>
        <v>4106682</v>
      </c>
      <c r="L18" s="63"/>
      <c r="M18" s="66">
        <f>ROUND(M4+SUM(M11:M11)+SUM(M16:M17),5)</f>
        <v>3626200</v>
      </c>
      <c r="N18" s="63"/>
      <c r="O18" s="40">
        <f>ROUND(O4+SUM(O11:O11)+SUM(O16:O17),5)</f>
        <v>4707155</v>
      </c>
      <c r="P18" s="26"/>
      <c r="Q18" s="39">
        <f>ROUND(Q4+SUM(Q11:Q11)+SUM(Q16:Q17),5)</f>
        <v>3624500</v>
      </c>
      <c r="R18" s="26"/>
      <c r="S18" s="39">
        <f>ROUND(S4+SUM(S11:S11)+SUM(S16:S17),5)</f>
        <v>3338087.2</v>
      </c>
      <c r="T18" s="26"/>
      <c r="U18" s="39">
        <f>ROUND(U4+SUM(U11:U11)+SUM(U16:U17),5)</f>
        <v>3817500</v>
      </c>
      <c r="V18" s="26"/>
      <c r="W18" s="41">
        <f>ROUND(W4+SUM(W11:W11)+SUM(W16:W17),5)</f>
        <v>3974483</v>
      </c>
      <c r="X18" s="26"/>
      <c r="Y18" s="66">
        <f>ROUND(Y4+SUM(Y11:Y11)+SUM(Y16:Y17),5)</f>
        <v>3966269.17</v>
      </c>
      <c r="Z18" s="26"/>
      <c r="AB18" s="7"/>
      <c r="AC18" s="7"/>
      <c r="AF18" s="16"/>
      <c r="AG18" s="7"/>
      <c r="AH18" s="25"/>
      <c r="AI18" s="26"/>
      <c r="AJ18" s="25"/>
      <c r="AK18" s="26"/>
    </row>
    <row r="19" spans="1:37">
      <c r="A19" s="7"/>
      <c r="B19" s="7"/>
      <c r="C19" s="7"/>
      <c r="D19" s="7"/>
      <c r="E19" s="7"/>
      <c r="F19" s="7"/>
      <c r="G19" s="62"/>
      <c r="H19" s="63"/>
      <c r="I19" s="62"/>
      <c r="J19" s="63"/>
      <c r="K19" s="62"/>
      <c r="L19" s="63"/>
      <c r="M19" s="62"/>
      <c r="N19" s="63"/>
      <c r="O19" s="27"/>
      <c r="P19" s="26"/>
      <c r="Q19" s="25"/>
      <c r="R19" s="26"/>
      <c r="S19" s="25"/>
      <c r="T19" s="26"/>
      <c r="U19" s="25"/>
      <c r="V19" s="26"/>
      <c r="W19" s="28"/>
      <c r="X19" s="26"/>
      <c r="Y19" s="62"/>
      <c r="Z19" s="26"/>
      <c r="AB19" s="7"/>
      <c r="AC19" s="7"/>
      <c r="AF19" s="16"/>
      <c r="AG19" s="7"/>
      <c r="AH19" s="25"/>
      <c r="AI19" s="26"/>
      <c r="AJ19" s="25"/>
      <c r="AK19" s="26"/>
    </row>
    <row r="20" spans="1:37">
      <c r="A20" s="7"/>
      <c r="B20" s="7"/>
      <c r="C20" s="7" t="s">
        <v>33</v>
      </c>
      <c r="D20" s="7"/>
      <c r="E20" s="7"/>
      <c r="F20" s="7"/>
      <c r="G20" s="62"/>
      <c r="H20" s="63"/>
      <c r="I20" s="62"/>
      <c r="J20" s="63"/>
      <c r="K20" s="62"/>
      <c r="L20" s="63"/>
      <c r="M20" s="62"/>
      <c r="N20" s="63"/>
      <c r="O20" s="27"/>
      <c r="P20" s="26"/>
      <c r="Q20" s="25"/>
      <c r="R20" s="26"/>
      <c r="S20" s="25"/>
      <c r="T20" s="26"/>
      <c r="U20" s="25"/>
      <c r="V20" s="26"/>
      <c r="W20" s="28"/>
      <c r="X20" s="26"/>
      <c r="Y20" s="62"/>
      <c r="Z20" s="26"/>
      <c r="AB20" s="7"/>
      <c r="AC20" s="7"/>
      <c r="AF20" s="16"/>
      <c r="AG20" s="7"/>
      <c r="AH20" s="25"/>
      <c r="AI20" s="26"/>
      <c r="AJ20" s="25"/>
      <c r="AK20" s="26"/>
    </row>
    <row r="21" spans="1:37">
      <c r="A21" s="7"/>
      <c r="B21" s="7"/>
      <c r="C21" s="7"/>
      <c r="D21" s="7" t="s">
        <v>34</v>
      </c>
      <c r="E21" s="7"/>
      <c r="F21" s="7"/>
      <c r="G21" s="62"/>
      <c r="H21" s="63"/>
      <c r="I21" s="62"/>
      <c r="J21" s="63"/>
      <c r="K21" s="62"/>
      <c r="L21" s="63"/>
      <c r="M21" s="62"/>
      <c r="N21" s="63"/>
      <c r="O21" s="27"/>
      <c r="P21" s="26"/>
      <c r="Q21" s="25"/>
      <c r="R21" s="26"/>
      <c r="S21" s="25"/>
      <c r="T21" s="26"/>
      <c r="U21" s="25"/>
      <c r="V21" s="26"/>
      <c r="W21" s="28"/>
      <c r="X21" s="26"/>
      <c r="Y21" s="62"/>
      <c r="Z21" s="26"/>
      <c r="AB21" s="7"/>
      <c r="AC21" s="7"/>
      <c r="AF21" s="16"/>
      <c r="AG21" s="7"/>
      <c r="AH21" s="25"/>
      <c r="AI21" s="26"/>
      <c r="AJ21" s="25"/>
      <c r="AK21" s="26"/>
    </row>
    <row r="22" spans="1:37">
      <c r="A22" s="7"/>
      <c r="B22" s="7"/>
      <c r="C22" s="7"/>
      <c r="D22" s="7"/>
      <c r="E22" s="7" t="s">
        <v>35</v>
      </c>
      <c r="F22" s="7"/>
      <c r="G22" s="62">
        <v>436771</v>
      </c>
      <c r="H22" s="63"/>
      <c r="I22" s="62">
        <v>436771</v>
      </c>
      <c r="J22" s="63"/>
      <c r="K22" s="62">
        <v>463226</v>
      </c>
      <c r="L22" s="63"/>
      <c r="M22" s="62">
        <v>463226</v>
      </c>
      <c r="N22" s="63"/>
      <c r="O22" s="27">
        <v>477251</v>
      </c>
      <c r="P22" s="26"/>
      <c r="Q22" s="25">
        <v>475501</v>
      </c>
      <c r="R22" s="26"/>
      <c r="S22" s="25">
        <v>417937</v>
      </c>
      <c r="T22" s="26"/>
      <c r="U22" s="25">
        <v>501515</v>
      </c>
      <c r="V22" s="26"/>
      <c r="W22" s="33">
        <v>511997</v>
      </c>
      <c r="X22" s="26"/>
      <c r="Y22" s="72">
        <f>U22*1.0209</f>
        <v>511996.66349999997</v>
      </c>
      <c r="Z22" s="26"/>
      <c r="AA22" s="13" t="s">
        <v>36</v>
      </c>
      <c r="AB22" s="7"/>
      <c r="AC22" s="7"/>
      <c r="AF22" s="16"/>
      <c r="AG22" s="7"/>
      <c r="AH22" s="25"/>
      <c r="AI22" s="26"/>
      <c r="AJ22" s="25"/>
      <c r="AK22" s="26"/>
    </row>
    <row r="23" spans="1:37">
      <c r="A23" s="7"/>
      <c r="B23" s="7"/>
      <c r="C23" s="7"/>
      <c r="D23" s="7"/>
      <c r="E23" s="7" t="s">
        <v>37</v>
      </c>
      <c r="F23" s="7"/>
      <c r="G23" s="62">
        <v>430373</v>
      </c>
      <c r="H23" s="63"/>
      <c r="I23" s="62">
        <v>430373</v>
      </c>
      <c r="J23" s="63"/>
      <c r="K23" s="62">
        <v>458586</v>
      </c>
      <c r="L23" s="63"/>
      <c r="M23" s="62">
        <v>458586</v>
      </c>
      <c r="N23" s="63"/>
      <c r="O23" s="27">
        <v>478128</v>
      </c>
      <c r="P23" s="26"/>
      <c r="Q23" s="25">
        <v>478128</v>
      </c>
      <c r="R23" s="26"/>
      <c r="S23" s="25">
        <v>430388</v>
      </c>
      <c r="T23" s="26"/>
      <c r="U23" s="25">
        <v>516458</v>
      </c>
      <c r="V23" s="26"/>
      <c r="W23" s="33">
        <v>516458</v>
      </c>
      <c r="X23" s="26"/>
      <c r="Y23" s="72">
        <v>516458</v>
      </c>
      <c r="Z23" s="26"/>
      <c r="AA23" s="13" t="s">
        <v>38</v>
      </c>
      <c r="AB23" s="7"/>
      <c r="AC23" s="7"/>
      <c r="AF23" s="16"/>
      <c r="AG23" s="7"/>
      <c r="AH23" s="25"/>
      <c r="AI23" s="26"/>
      <c r="AJ23" s="25"/>
      <c r="AK23" s="26"/>
    </row>
    <row r="24" spans="1:37" ht="15.75" thickBot="1">
      <c r="A24" s="7"/>
      <c r="B24" s="7"/>
      <c r="C24" s="7"/>
      <c r="D24" s="7"/>
      <c r="E24" s="7" t="s">
        <v>39</v>
      </c>
      <c r="F24" s="7"/>
      <c r="G24" s="65">
        <v>1184</v>
      </c>
      <c r="H24" s="63"/>
      <c r="I24" s="65">
        <v>1134</v>
      </c>
      <c r="J24" s="63"/>
      <c r="K24" s="65">
        <v>1392</v>
      </c>
      <c r="L24" s="63"/>
      <c r="M24" s="65">
        <v>1392</v>
      </c>
      <c r="N24" s="63"/>
      <c r="O24" s="36">
        <v>1584</v>
      </c>
      <c r="P24" s="26"/>
      <c r="Q24" s="35">
        <v>1500</v>
      </c>
      <c r="R24" s="26"/>
      <c r="S24" s="35">
        <v>1304</v>
      </c>
      <c r="T24" s="26"/>
      <c r="U24" s="35">
        <v>1600</v>
      </c>
      <c r="V24" s="26"/>
      <c r="W24" s="37">
        <v>1600</v>
      </c>
      <c r="X24" s="26"/>
      <c r="Y24" s="73">
        <v>1600</v>
      </c>
      <c r="Z24" s="26"/>
      <c r="AA24" s="13" t="s">
        <v>40</v>
      </c>
      <c r="AB24" s="7"/>
      <c r="AC24" s="7"/>
      <c r="AF24" s="16"/>
      <c r="AG24" s="7"/>
      <c r="AH24" s="25"/>
      <c r="AI24" s="26"/>
      <c r="AJ24" s="25"/>
      <c r="AK24" s="26"/>
    </row>
    <row r="25" spans="1:37">
      <c r="A25" s="7"/>
      <c r="B25" s="7"/>
      <c r="C25" s="7"/>
      <c r="D25" s="7" t="s">
        <v>41</v>
      </c>
      <c r="E25" s="7"/>
      <c r="F25" s="7"/>
      <c r="G25" s="62">
        <f>ROUND(SUM(G21:G24),5)</f>
        <v>868328</v>
      </c>
      <c r="H25" s="63"/>
      <c r="I25" s="62">
        <f>ROUND(SUM(I21:I24),5)</f>
        <v>868278</v>
      </c>
      <c r="J25" s="63"/>
      <c r="K25" s="62">
        <f>ROUND(SUM(K21:K24),5)</f>
        <v>923204</v>
      </c>
      <c r="L25" s="63"/>
      <c r="M25" s="62">
        <f>ROUND(SUM(M21:M24),5)</f>
        <v>923204</v>
      </c>
      <c r="N25" s="63"/>
      <c r="O25" s="27">
        <f>ROUND(SUM(O21:O24),5)</f>
        <v>956963</v>
      </c>
      <c r="P25" s="26"/>
      <c r="Q25" s="25">
        <f>ROUND(SUM(Q21:Q24),5)</f>
        <v>955129</v>
      </c>
      <c r="R25" s="26"/>
      <c r="S25" s="25">
        <f>ROUND(SUM(S21:S24),5)</f>
        <v>849629</v>
      </c>
      <c r="T25" s="26"/>
      <c r="U25" s="25">
        <f>ROUND(SUM(U21:U24),5)</f>
        <v>1019573</v>
      </c>
      <c r="V25" s="26"/>
      <c r="W25" s="28">
        <f>ROUND(SUM(W21:W24),5)</f>
        <v>1030055</v>
      </c>
      <c r="X25" s="26"/>
      <c r="Y25" s="62">
        <f>ROUND(SUM(Y21:Y24),5)</f>
        <v>1030054.6635</v>
      </c>
      <c r="Z25" s="26"/>
      <c r="AB25" s="7"/>
      <c r="AC25" s="7"/>
      <c r="AF25" s="16"/>
      <c r="AG25" s="7"/>
      <c r="AH25" s="25"/>
      <c r="AI25" s="26"/>
      <c r="AJ25" s="25"/>
      <c r="AK25" s="26"/>
    </row>
    <row r="26" spans="1:37">
      <c r="A26" s="7"/>
      <c r="B26" s="7"/>
      <c r="C26" s="7"/>
      <c r="D26" s="7" t="s">
        <v>42</v>
      </c>
      <c r="E26" s="7"/>
      <c r="F26" s="7"/>
      <c r="G26" s="62"/>
      <c r="H26" s="63"/>
      <c r="I26" s="62"/>
      <c r="J26" s="63"/>
      <c r="K26" s="62"/>
      <c r="L26" s="63"/>
      <c r="M26" s="62"/>
      <c r="N26" s="63"/>
      <c r="O26" s="27"/>
      <c r="P26" s="26"/>
      <c r="Q26" s="25"/>
      <c r="R26" s="26"/>
      <c r="S26" s="25"/>
      <c r="T26" s="26"/>
      <c r="U26" s="25"/>
      <c r="V26" s="26"/>
      <c r="W26" s="28"/>
      <c r="X26" s="26"/>
      <c r="Y26" s="62"/>
      <c r="Z26" s="26"/>
      <c r="AB26" s="7"/>
      <c r="AC26" s="7"/>
      <c r="AF26" s="16"/>
      <c r="AG26" s="7"/>
      <c r="AH26" s="25"/>
      <c r="AI26" s="26"/>
      <c r="AJ26" s="25"/>
      <c r="AK26" s="26"/>
    </row>
    <row r="27" spans="1:37">
      <c r="A27" s="7"/>
      <c r="B27" s="7"/>
      <c r="C27" s="7"/>
      <c r="D27" s="7"/>
      <c r="E27" s="7" t="s">
        <v>43</v>
      </c>
      <c r="F27" s="7"/>
      <c r="G27" s="62">
        <v>227704</v>
      </c>
      <c r="H27" s="63"/>
      <c r="I27" s="62">
        <v>125000</v>
      </c>
      <c r="J27" s="63"/>
      <c r="K27" s="62">
        <v>610218</v>
      </c>
      <c r="L27" s="63"/>
      <c r="M27" s="62">
        <v>300000</v>
      </c>
      <c r="N27" s="63"/>
      <c r="O27" s="27">
        <v>532298</v>
      </c>
      <c r="P27" s="26"/>
      <c r="Q27" s="25">
        <v>200000</v>
      </c>
      <c r="R27" s="26"/>
      <c r="S27" s="25">
        <v>42591</v>
      </c>
      <c r="T27" s="26"/>
      <c r="U27" s="25">
        <v>200000</v>
      </c>
      <c r="V27" s="26"/>
      <c r="W27" s="33">
        <v>200000</v>
      </c>
      <c r="X27" s="26"/>
      <c r="Y27" s="72">
        <v>200000</v>
      </c>
      <c r="Z27" s="26"/>
      <c r="AA27" s="13" t="s">
        <v>44</v>
      </c>
      <c r="AB27" s="7"/>
      <c r="AC27" s="7"/>
      <c r="AF27" s="16"/>
      <c r="AG27" s="7"/>
      <c r="AH27" s="25"/>
      <c r="AI27" s="26"/>
      <c r="AJ27" s="25"/>
      <c r="AK27" s="26"/>
    </row>
    <row r="28" spans="1:37">
      <c r="A28" s="7"/>
      <c r="B28" s="7"/>
      <c r="C28" s="7"/>
      <c r="D28" s="7"/>
      <c r="E28" s="7" t="s">
        <v>45</v>
      </c>
      <c r="F28" s="7"/>
      <c r="G28" s="62"/>
      <c r="H28" s="63"/>
      <c r="I28" s="62"/>
      <c r="J28" s="63"/>
      <c r="K28" s="62"/>
      <c r="L28" s="63"/>
      <c r="M28" s="62"/>
      <c r="N28" s="63"/>
      <c r="O28" s="27"/>
      <c r="P28" s="26"/>
      <c r="Q28" s="25"/>
      <c r="R28" s="26"/>
      <c r="S28" s="25">
        <v>5339</v>
      </c>
      <c r="T28" s="26"/>
      <c r="U28" s="25"/>
      <c r="V28" s="26"/>
      <c r="W28" s="33">
        <v>10000</v>
      </c>
      <c r="X28" s="26"/>
      <c r="Y28" s="72">
        <v>10000</v>
      </c>
      <c r="Z28" s="26"/>
      <c r="AA28" s="13" t="s">
        <v>46</v>
      </c>
      <c r="AB28" s="7"/>
      <c r="AC28" s="7"/>
      <c r="AF28" s="16"/>
      <c r="AG28" s="7"/>
      <c r="AH28" s="25"/>
      <c r="AI28" s="26"/>
      <c r="AJ28" s="25"/>
      <c r="AK28" s="26"/>
    </row>
    <row r="29" spans="1:37">
      <c r="A29" s="7"/>
      <c r="B29" s="7"/>
      <c r="C29" s="7"/>
      <c r="D29" s="7"/>
      <c r="E29" s="7" t="s">
        <v>47</v>
      </c>
      <c r="F29" s="7"/>
      <c r="G29" s="62">
        <v>28134</v>
      </c>
      <c r="H29" s="63"/>
      <c r="I29" s="62">
        <v>2500</v>
      </c>
      <c r="J29" s="63"/>
      <c r="K29" s="62">
        <v>61201</v>
      </c>
      <c r="L29" s="63"/>
      <c r="M29" s="62">
        <v>50000</v>
      </c>
      <c r="N29" s="63"/>
      <c r="O29" s="27">
        <v>192342</v>
      </c>
      <c r="P29" s="26"/>
      <c r="Q29" s="25">
        <v>50000</v>
      </c>
      <c r="R29" s="26"/>
      <c r="S29" s="25">
        <v>118895</v>
      </c>
      <c r="T29" s="26"/>
      <c r="U29" s="25">
        <v>125000</v>
      </c>
      <c r="V29" s="26"/>
      <c r="W29" s="33">
        <v>200000</v>
      </c>
      <c r="X29" s="26"/>
      <c r="Y29" s="72">
        <v>200000</v>
      </c>
      <c r="Z29" s="26"/>
      <c r="AA29" s="13" t="s">
        <v>44</v>
      </c>
      <c r="AB29" s="7"/>
      <c r="AC29" s="7"/>
      <c r="AF29" s="16"/>
      <c r="AG29" s="7"/>
      <c r="AH29" s="25"/>
      <c r="AI29" s="26"/>
      <c r="AJ29" s="25"/>
      <c r="AK29" s="26"/>
    </row>
    <row r="30" spans="1:37">
      <c r="A30" s="7"/>
      <c r="B30" s="7"/>
      <c r="C30" s="7"/>
      <c r="D30" s="7"/>
      <c r="E30" s="7" t="s">
        <v>48</v>
      </c>
      <c r="F30" s="7"/>
      <c r="G30" s="62">
        <v>590683</v>
      </c>
      <c r="H30" s="63"/>
      <c r="I30" s="62">
        <v>315000</v>
      </c>
      <c r="J30" s="63"/>
      <c r="K30" s="62">
        <v>302463</v>
      </c>
      <c r="L30" s="63"/>
      <c r="M30" s="62">
        <v>250000</v>
      </c>
      <c r="N30" s="63"/>
      <c r="O30" s="27">
        <v>284401</v>
      </c>
      <c r="P30" s="26"/>
      <c r="Q30" s="25">
        <v>250000</v>
      </c>
      <c r="R30" s="26"/>
      <c r="S30" s="25">
        <v>168807</v>
      </c>
      <c r="T30" s="26"/>
      <c r="U30" s="25">
        <v>250000</v>
      </c>
      <c r="V30" s="26"/>
      <c r="W30" s="33">
        <v>300000</v>
      </c>
      <c r="X30" s="26"/>
      <c r="Y30" s="72">
        <v>300000</v>
      </c>
      <c r="Z30" s="26"/>
      <c r="AA30" s="13" t="s">
        <v>44</v>
      </c>
      <c r="AB30" s="7"/>
      <c r="AC30" s="7"/>
      <c r="AF30" s="16"/>
      <c r="AG30" s="7"/>
      <c r="AH30" s="25"/>
      <c r="AI30" s="26"/>
      <c r="AJ30" s="25"/>
      <c r="AK30" s="26"/>
    </row>
    <row r="31" spans="1:37">
      <c r="A31" s="7"/>
      <c r="B31" s="7"/>
      <c r="C31" s="7"/>
      <c r="D31" s="7"/>
      <c r="E31" s="7" t="s">
        <v>49</v>
      </c>
      <c r="F31" s="7"/>
      <c r="G31" s="62">
        <v>40744</v>
      </c>
      <c r="H31" s="63"/>
      <c r="I31" s="62">
        <v>20000</v>
      </c>
      <c r="J31" s="63"/>
      <c r="K31" s="62">
        <v>75482</v>
      </c>
      <c r="L31" s="63"/>
      <c r="M31" s="62">
        <v>40000</v>
      </c>
      <c r="N31" s="63"/>
      <c r="O31" s="27">
        <v>27127</v>
      </c>
      <c r="P31" s="26"/>
      <c r="Q31" s="25">
        <v>40000</v>
      </c>
      <c r="R31" s="26"/>
      <c r="S31" s="25">
        <v>32594</v>
      </c>
      <c r="T31" s="26"/>
      <c r="U31" s="25">
        <v>40000</v>
      </c>
      <c r="V31" s="26"/>
      <c r="W31" s="33">
        <v>40000</v>
      </c>
      <c r="X31" s="26"/>
      <c r="Y31" s="72">
        <v>40000</v>
      </c>
      <c r="Z31" s="26"/>
      <c r="AA31" s="13" t="s">
        <v>40</v>
      </c>
      <c r="AB31" s="7"/>
      <c r="AC31" s="7"/>
      <c r="AF31" s="16"/>
      <c r="AG31" s="7"/>
      <c r="AH31" s="25"/>
      <c r="AI31" s="26"/>
      <c r="AJ31" s="25"/>
      <c r="AK31" s="26"/>
    </row>
    <row r="32" spans="1:37">
      <c r="A32" s="7"/>
      <c r="B32" s="7"/>
      <c r="C32" s="7"/>
      <c r="D32" s="7"/>
      <c r="E32" s="7" t="s">
        <v>50</v>
      </c>
      <c r="F32" s="7"/>
      <c r="G32" s="62">
        <v>139081</v>
      </c>
      <c r="H32" s="63"/>
      <c r="I32" s="62">
        <v>25000</v>
      </c>
      <c r="J32" s="63"/>
      <c r="K32" s="62">
        <v>331861</v>
      </c>
      <c r="L32" s="63"/>
      <c r="M32" s="62">
        <v>100000</v>
      </c>
      <c r="N32" s="63"/>
      <c r="O32" s="27">
        <v>699431</v>
      </c>
      <c r="P32" s="26"/>
      <c r="Q32" s="25">
        <v>50000</v>
      </c>
      <c r="R32" s="26"/>
      <c r="S32" s="25">
        <v>23269</v>
      </c>
      <c r="T32" s="26"/>
      <c r="U32" s="25">
        <v>75000</v>
      </c>
      <c r="V32" s="26"/>
      <c r="W32" s="33">
        <v>50000</v>
      </c>
      <c r="X32" s="26"/>
      <c r="Y32" s="72">
        <v>50000</v>
      </c>
      <c r="Z32" s="26"/>
      <c r="AA32" s="13" t="s">
        <v>51</v>
      </c>
      <c r="AB32" s="7"/>
      <c r="AC32" s="7"/>
      <c r="AF32" s="16"/>
      <c r="AG32" s="7"/>
      <c r="AH32" s="25"/>
      <c r="AI32" s="26"/>
      <c r="AJ32" s="25"/>
      <c r="AK32" s="26"/>
    </row>
    <row r="33" spans="1:37">
      <c r="A33" s="7"/>
      <c r="B33" s="7"/>
      <c r="C33" s="7"/>
      <c r="D33" s="7"/>
      <c r="E33" s="7" t="s">
        <v>52</v>
      </c>
      <c r="F33" s="7"/>
      <c r="G33" s="62"/>
      <c r="H33" s="63"/>
      <c r="I33" s="62"/>
      <c r="J33" s="63"/>
      <c r="K33" s="62"/>
      <c r="L33" s="63"/>
      <c r="M33" s="62"/>
      <c r="N33" s="63"/>
      <c r="O33" s="27"/>
      <c r="P33" s="26"/>
      <c r="Q33" s="25"/>
      <c r="R33" s="26"/>
      <c r="T33" s="26"/>
      <c r="U33" s="25"/>
      <c r="V33" s="26"/>
      <c r="W33" s="33"/>
      <c r="X33" s="26"/>
      <c r="Y33" s="72"/>
      <c r="Z33" s="26"/>
      <c r="AA33" s="13" t="s">
        <v>53</v>
      </c>
      <c r="AB33" s="7"/>
      <c r="AC33" s="7"/>
      <c r="AF33" s="16"/>
      <c r="AG33" s="7"/>
      <c r="AH33" s="25"/>
      <c r="AI33" s="26"/>
      <c r="AJ33" s="25"/>
      <c r="AK33" s="26"/>
    </row>
    <row r="34" spans="1:37">
      <c r="A34" s="7"/>
      <c r="B34" s="7"/>
      <c r="C34" s="7"/>
      <c r="D34" s="7"/>
      <c r="E34" s="7" t="s">
        <v>54</v>
      </c>
      <c r="F34" s="7"/>
      <c r="G34" s="62"/>
      <c r="H34" s="63"/>
      <c r="I34" s="62">
        <v>500</v>
      </c>
      <c r="J34" s="63"/>
      <c r="K34" s="62">
        <v>1972</v>
      </c>
      <c r="L34" s="63"/>
      <c r="M34" s="62">
        <v>5000</v>
      </c>
      <c r="N34" s="63"/>
      <c r="O34" s="27">
        <v>16227</v>
      </c>
      <c r="P34" s="26"/>
      <c r="Q34" s="25">
        <v>5000</v>
      </c>
      <c r="R34" s="26"/>
      <c r="S34" s="25">
        <v>70738</v>
      </c>
      <c r="T34" s="26"/>
      <c r="U34" s="25">
        <v>40000</v>
      </c>
      <c r="V34" s="26"/>
      <c r="W34" s="33">
        <v>50000</v>
      </c>
      <c r="X34" s="26"/>
      <c r="Y34" s="72">
        <v>50000</v>
      </c>
      <c r="Z34" s="26"/>
      <c r="AA34" s="13" t="s">
        <v>55</v>
      </c>
      <c r="AB34" s="7"/>
      <c r="AC34" s="7"/>
      <c r="AF34" s="16"/>
      <c r="AG34" s="7"/>
      <c r="AH34" s="25"/>
      <c r="AI34" s="26"/>
      <c r="AJ34" s="25"/>
      <c r="AK34" s="26"/>
    </row>
    <row r="35" spans="1:37">
      <c r="A35" s="7"/>
      <c r="B35" s="7"/>
      <c r="C35" s="7"/>
      <c r="D35" s="7"/>
      <c r="E35" s="7" t="s">
        <v>56</v>
      </c>
      <c r="F35" s="7"/>
      <c r="G35" s="62">
        <v>23525</v>
      </c>
      <c r="H35" s="63"/>
      <c r="I35" s="62">
        <v>10000</v>
      </c>
      <c r="J35" s="63"/>
      <c r="K35" s="62">
        <v>66806</v>
      </c>
      <c r="L35" s="63"/>
      <c r="M35" s="62">
        <v>15000</v>
      </c>
      <c r="N35" s="63"/>
      <c r="O35" s="27">
        <v>101138</v>
      </c>
      <c r="P35" s="26"/>
      <c r="Q35" s="25">
        <v>30000</v>
      </c>
      <c r="R35" s="26"/>
      <c r="S35" s="25">
        <v>109814</v>
      </c>
      <c r="T35" s="26"/>
      <c r="U35" s="25">
        <v>50000</v>
      </c>
      <c r="V35" s="26"/>
      <c r="W35" s="33">
        <v>50000</v>
      </c>
      <c r="X35" s="26"/>
      <c r="Y35" s="72">
        <v>50000</v>
      </c>
      <c r="Z35" s="26"/>
      <c r="AA35" s="13" t="s">
        <v>57</v>
      </c>
      <c r="AB35" s="7"/>
      <c r="AC35" s="7"/>
      <c r="AF35" s="16"/>
      <c r="AG35" s="7"/>
      <c r="AH35" s="25"/>
      <c r="AI35" s="26"/>
      <c r="AJ35" s="25"/>
      <c r="AK35" s="26"/>
    </row>
    <row r="36" spans="1:37" ht="15.75" thickBot="1">
      <c r="A36" s="7"/>
      <c r="B36" s="7"/>
      <c r="C36" s="7"/>
      <c r="D36" s="7"/>
      <c r="E36" s="7" t="s">
        <v>58</v>
      </c>
      <c r="F36" s="7"/>
      <c r="G36" s="65">
        <v>10074</v>
      </c>
      <c r="H36" s="63"/>
      <c r="I36" s="65">
        <v>10000</v>
      </c>
      <c r="J36" s="63"/>
      <c r="K36" s="65">
        <v>10356</v>
      </c>
      <c r="L36" s="63"/>
      <c r="M36" s="65">
        <v>12000</v>
      </c>
      <c r="N36" s="63"/>
      <c r="O36" s="36">
        <v>10526</v>
      </c>
      <c r="P36" s="26"/>
      <c r="Q36" s="35">
        <v>12000</v>
      </c>
      <c r="R36" s="26"/>
      <c r="S36" s="35">
        <v>10831</v>
      </c>
      <c r="T36" s="26"/>
      <c r="U36" s="35">
        <v>11000</v>
      </c>
      <c r="V36" s="26"/>
      <c r="W36" s="37">
        <v>11000</v>
      </c>
      <c r="X36" s="26"/>
      <c r="Y36" s="73">
        <v>11000</v>
      </c>
      <c r="Z36" s="26"/>
      <c r="AA36" s="13" t="s">
        <v>40</v>
      </c>
      <c r="AB36" s="7"/>
      <c r="AC36" s="7"/>
      <c r="AF36" s="16"/>
      <c r="AG36" s="7"/>
      <c r="AH36" s="25"/>
      <c r="AI36" s="26"/>
      <c r="AJ36" s="25"/>
      <c r="AK36" s="26"/>
    </row>
    <row r="37" spans="1:37">
      <c r="A37" s="7"/>
      <c r="B37" s="7"/>
      <c r="C37" s="7"/>
      <c r="D37" s="7" t="s">
        <v>59</v>
      </c>
      <c r="E37" s="7"/>
      <c r="F37" s="7"/>
      <c r="G37" s="62">
        <f>ROUND(SUM(G26:G36),5)</f>
        <v>1059945</v>
      </c>
      <c r="H37" s="63"/>
      <c r="I37" s="62">
        <f>ROUND(SUM(I26:I36),5)</f>
        <v>508000</v>
      </c>
      <c r="J37" s="63"/>
      <c r="K37" s="62">
        <f>ROUND(SUM(K26:K36),5)</f>
        <v>1460359</v>
      </c>
      <c r="L37" s="63"/>
      <c r="M37" s="62">
        <f>ROUND(SUM(M26:M36),5)</f>
        <v>772000</v>
      </c>
      <c r="N37" s="63"/>
      <c r="O37" s="27">
        <f>ROUND(SUM(O26:O36),5)</f>
        <v>1863490</v>
      </c>
      <c r="P37" s="26"/>
      <c r="Q37" s="25">
        <f>ROUND(SUM(Q26:Q36),5)</f>
        <v>637000</v>
      </c>
      <c r="R37" s="26"/>
      <c r="S37" s="25">
        <f>ROUND(SUM(S26:S36),5)</f>
        <v>582878</v>
      </c>
      <c r="T37" s="26"/>
      <c r="U37" s="25">
        <f>ROUND(SUM(U26:U36),5)</f>
        <v>791000</v>
      </c>
      <c r="V37" s="26"/>
      <c r="W37" s="28">
        <f>ROUND(SUM(W26:W36),5)</f>
        <v>911000</v>
      </c>
      <c r="X37" s="26"/>
      <c r="Y37" s="62">
        <f>ROUND(SUM(Y26:Y36),5)</f>
        <v>911000</v>
      </c>
      <c r="Z37" s="26"/>
      <c r="AB37" s="7"/>
      <c r="AC37" s="7"/>
      <c r="AF37" s="16"/>
      <c r="AG37" s="7"/>
      <c r="AH37" s="25"/>
      <c r="AI37" s="26"/>
      <c r="AJ37" s="25"/>
      <c r="AK37" s="26"/>
    </row>
    <row r="38" spans="1:37">
      <c r="A38" s="7"/>
      <c r="B38" s="7"/>
      <c r="C38" s="7"/>
      <c r="D38" s="7" t="s">
        <v>60</v>
      </c>
      <c r="E38" s="7"/>
      <c r="F38" s="7"/>
      <c r="G38" s="62"/>
      <c r="H38" s="63"/>
      <c r="I38" s="62"/>
      <c r="J38" s="63"/>
      <c r="K38" s="62"/>
      <c r="L38" s="63"/>
      <c r="M38" s="62"/>
      <c r="N38" s="63"/>
      <c r="O38" s="27"/>
      <c r="P38" s="26"/>
      <c r="Q38" s="25"/>
      <c r="R38" s="26"/>
      <c r="S38" s="25"/>
      <c r="T38" s="26"/>
      <c r="U38" s="25"/>
      <c r="V38" s="26"/>
      <c r="W38" s="28"/>
      <c r="X38" s="26"/>
      <c r="Z38" s="26"/>
      <c r="AB38" s="7"/>
      <c r="AC38" s="7"/>
      <c r="AF38" s="16"/>
      <c r="AG38" s="7"/>
      <c r="AH38" s="25"/>
      <c r="AI38" s="26"/>
      <c r="AJ38" s="25"/>
      <c r="AK38" s="26"/>
    </row>
    <row r="39" spans="1:37">
      <c r="A39" s="7"/>
      <c r="B39" s="7"/>
      <c r="C39" s="7"/>
      <c r="D39" s="7"/>
      <c r="E39" s="7" t="s">
        <v>61</v>
      </c>
      <c r="F39" s="7"/>
      <c r="G39" s="62"/>
      <c r="H39" s="63"/>
      <c r="I39" s="62"/>
      <c r="J39" s="63"/>
      <c r="K39" s="62"/>
      <c r="L39" s="63"/>
      <c r="M39" s="62"/>
      <c r="N39" s="63"/>
      <c r="O39" s="27"/>
      <c r="P39" s="26"/>
      <c r="Q39" s="25"/>
      <c r="R39" s="26"/>
      <c r="S39" s="25"/>
      <c r="T39" s="26"/>
      <c r="U39" s="25"/>
      <c r="V39" s="26"/>
      <c r="W39" s="28"/>
      <c r="X39" s="26"/>
      <c r="Y39" s="62"/>
      <c r="Z39" s="26"/>
      <c r="AB39" s="7"/>
      <c r="AC39" s="7"/>
      <c r="AF39" s="16"/>
      <c r="AG39" s="7"/>
      <c r="AH39" s="25"/>
      <c r="AI39" s="26"/>
      <c r="AJ39" s="25"/>
      <c r="AK39" s="26"/>
    </row>
    <row r="40" spans="1:37">
      <c r="A40" s="7"/>
      <c r="B40" s="7"/>
      <c r="C40" s="7"/>
      <c r="D40" s="7"/>
      <c r="E40" s="7"/>
      <c r="F40" s="7" t="s">
        <v>62</v>
      </c>
      <c r="G40" s="62">
        <v>635728</v>
      </c>
      <c r="H40" s="63"/>
      <c r="I40" s="62">
        <v>660000</v>
      </c>
      <c r="J40" s="63"/>
      <c r="K40" s="62">
        <v>795005</v>
      </c>
      <c r="L40" s="63"/>
      <c r="M40" s="62">
        <v>850000</v>
      </c>
      <c r="N40" s="63"/>
      <c r="O40" s="27">
        <v>770412</v>
      </c>
      <c r="P40" s="26"/>
      <c r="Q40" s="25">
        <v>950000</v>
      </c>
      <c r="R40" s="26"/>
      <c r="S40" s="25">
        <v>658796</v>
      </c>
      <c r="T40" s="26"/>
      <c r="U40" s="25">
        <v>950000</v>
      </c>
      <c r="V40" s="26"/>
      <c r="W40" s="33">
        <v>900000</v>
      </c>
      <c r="X40" s="26"/>
      <c r="Y40" s="72">
        <v>900000</v>
      </c>
      <c r="Z40" s="26"/>
      <c r="AA40" s="13" t="s">
        <v>63</v>
      </c>
      <c r="AB40" s="7"/>
      <c r="AC40" s="7"/>
      <c r="AF40" s="16"/>
      <c r="AG40" s="7"/>
      <c r="AH40" s="25"/>
      <c r="AI40" s="26"/>
      <c r="AJ40" s="25"/>
      <c r="AK40" s="26"/>
    </row>
    <row r="41" spans="1:37">
      <c r="A41" s="7"/>
      <c r="B41" s="7"/>
      <c r="C41" s="7"/>
      <c r="D41" s="7"/>
      <c r="E41" s="7"/>
      <c r="F41" s="7" t="s">
        <v>64</v>
      </c>
      <c r="G41" s="62">
        <v>88395</v>
      </c>
      <c r="H41" s="63"/>
      <c r="I41" s="62">
        <v>78000</v>
      </c>
      <c r="J41" s="63"/>
      <c r="K41" s="62">
        <v>99003</v>
      </c>
      <c r="L41" s="63"/>
      <c r="M41" s="62">
        <v>94545</v>
      </c>
      <c r="N41" s="63"/>
      <c r="O41" s="27">
        <v>88067</v>
      </c>
      <c r="P41" s="26"/>
      <c r="Q41" s="25">
        <v>110000</v>
      </c>
      <c r="R41" s="26"/>
      <c r="S41" s="25">
        <v>70738</v>
      </c>
      <c r="T41" s="26"/>
      <c r="U41" s="25">
        <v>125000</v>
      </c>
      <c r="V41" s="26"/>
      <c r="W41" s="33">
        <v>126000</v>
      </c>
      <c r="X41" s="26"/>
      <c r="Y41" s="72">
        <v>126000</v>
      </c>
      <c r="Z41" s="26"/>
      <c r="AA41" s="13" t="s">
        <v>65</v>
      </c>
      <c r="AB41" s="7"/>
      <c r="AC41" s="7"/>
      <c r="AF41" s="16"/>
      <c r="AG41" s="7"/>
      <c r="AH41" s="25"/>
      <c r="AI41" s="26"/>
      <c r="AJ41" s="25"/>
      <c r="AK41" s="26"/>
    </row>
    <row r="42" spans="1:37">
      <c r="A42" s="7"/>
      <c r="B42" s="7"/>
      <c r="C42" s="7"/>
      <c r="D42" s="7"/>
      <c r="E42" s="7"/>
      <c r="F42" s="7" t="s">
        <v>66</v>
      </c>
      <c r="G42" s="62">
        <v>87392</v>
      </c>
      <c r="H42" s="63"/>
      <c r="I42" s="62">
        <v>86000</v>
      </c>
      <c r="J42" s="63"/>
      <c r="K42" s="62">
        <v>99891</v>
      </c>
      <c r="L42" s="63"/>
      <c r="M42" s="62">
        <v>104242</v>
      </c>
      <c r="N42" s="63"/>
      <c r="O42" s="27">
        <v>91123</v>
      </c>
      <c r="P42" s="26"/>
      <c r="Q42" s="25">
        <v>115000</v>
      </c>
      <c r="R42" s="26"/>
      <c r="S42" s="25">
        <v>76500</v>
      </c>
      <c r="T42" s="26"/>
      <c r="U42" s="25">
        <v>125000</v>
      </c>
      <c r="V42" s="26"/>
      <c r="W42" s="33">
        <v>90000</v>
      </c>
      <c r="X42" s="26"/>
      <c r="Y42" s="72">
        <v>90000</v>
      </c>
      <c r="Z42" s="26"/>
      <c r="AA42" s="13" t="s">
        <v>67</v>
      </c>
      <c r="AB42" s="7"/>
      <c r="AC42" s="7"/>
      <c r="AF42" s="16"/>
      <c r="AG42" s="7"/>
      <c r="AH42" s="25"/>
      <c r="AI42" s="26"/>
      <c r="AJ42" s="25"/>
      <c r="AK42" s="26"/>
    </row>
    <row r="43" spans="1:37">
      <c r="A43" s="7"/>
      <c r="B43" s="7"/>
      <c r="C43" s="7"/>
      <c r="D43" s="7"/>
      <c r="E43" s="7"/>
      <c r="F43" s="7" t="s">
        <v>68</v>
      </c>
      <c r="G43" s="62">
        <v>37350</v>
      </c>
      <c r="H43" s="63"/>
      <c r="I43" s="62">
        <v>25000</v>
      </c>
      <c r="J43" s="63"/>
      <c r="K43" s="62">
        <v>65884</v>
      </c>
      <c r="L43" s="63"/>
      <c r="M43" s="62">
        <v>25000</v>
      </c>
      <c r="N43" s="63"/>
      <c r="O43" s="27">
        <v>91811</v>
      </c>
      <c r="P43" s="26"/>
      <c r="Q43" s="25">
        <v>25000</v>
      </c>
      <c r="R43" s="26"/>
      <c r="S43" s="25">
        <v>43456</v>
      </c>
      <c r="T43" s="26"/>
      <c r="U43" s="25">
        <v>50000</v>
      </c>
      <c r="V43" s="26"/>
      <c r="W43" s="33">
        <v>20000</v>
      </c>
      <c r="X43" s="26"/>
      <c r="Y43" s="72">
        <v>20000</v>
      </c>
      <c r="Z43" s="26"/>
      <c r="AA43" s="13" t="s">
        <v>69</v>
      </c>
      <c r="AB43" s="7"/>
      <c r="AC43" s="7"/>
      <c r="AF43" s="16"/>
      <c r="AG43" s="7"/>
      <c r="AH43" s="25"/>
      <c r="AI43" s="26"/>
      <c r="AJ43" s="25"/>
      <c r="AK43" s="26"/>
    </row>
    <row r="44" spans="1:37">
      <c r="A44" s="7"/>
      <c r="B44" s="7"/>
      <c r="C44" s="7"/>
      <c r="D44" s="7"/>
      <c r="E44" s="7"/>
      <c r="F44" s="7" t="s">
        <v>70</v>
      </c>
      <c r="G44" s="62"/>
      <c r="H44" s="63"/>
      <c r="I44" s="62"/>
      <c r="J44" s="63"/>
      <c r="K44" s="62">
        <v>1250</v>
      </c>
      <c r="L44" s="63"/>
      <c r="M44" s="62"/>
      <c r="N44" s="63"/>
      <c r="O44" s="27"/>
      <c r="P44" s="26"/>
      <c r="Q44" s="25"/>
      <c r="R44" s="26"/>
      <c r="S44" s="25">
        <v>28905</v>
      </c>
      <c r="T44" s="26"/>
      <c r="U44" s="25"/>
      <c r="V44" s="26"/>
      <c r="W44" s="33">
        <v>84000</v>
      </c>
      <c r="X44" s="26"/>
      <c r="Y44" s="72">
        <v>84000</v>
      </c>
      <c r="Z44" s="26"/>
      <c r="AA44" s="13" t="s">
        <v>71</v>
      </c>
      <c r="AB44" s="7"/>
      <c r="AC44" s="7"/>
      <c r="AF44" s="16"/>
      <c r="AG44" s="7"/>
      <c r="AH44" s="25"/>
      <c r="AI44" s="26"/>
      <c r="AJ44" s="25"/>
      <c r="AK44" s="26"/>
    </row>
    <row r="45" spans="1:37">
      <c r="A45" s="7"/>
      <c r="B45" s="7"/>
      <c r="C45" s="7"/>
      <c r="D45" s="7"/>
      <c r="E45" s="7"/>
      <c r="F45" s="7" t="s">
        <v>72</v>
      </c>
      <c r="G45" s="62">
        <v>5634</v>
      </c>
      <c r="H45" s="63"/>
      <c r="I45" s="62">
        <v>5000</v>
      </c>
      <c r="J45" s="63"/>
      <c r="K45" s="62">
        <v>6979</v>
      </c>
      <c r="L45" s="63"/>
      <c r="M45" s="62">
        <v>6500</v>
      </c>
      <c r="N45" s="63"/>
      <c r="O45" s="27">
        <v>8669</v>
      </c>
      <c r="P45" s="26"/>
      <c r="Q45" s="25">
        <v>9000</v>
      </c>
      <c r="R45" s="26"/>
      <c r="S45" s="25">
        <v>8171</v>
      </c>
      <c r="T45" s="26"/>
      <c r="U45" s="25">
        <v>9000</v>
      </c>
      <c r="V45" s="26"/>
      <c r="W45" s="33">
        <v>9000</v>
      </c>
      <c r="X45" s="26"/>
      <c r="Y45" s="72">
        <v>9000</v>
      </c>
      <c r="Z45" s="26"/>
      <c r="AA45" s="13" t="s">
        <v>40</v>
      </c>
      <c r="AB45" s="7"/>
      <c r="AC45" s="7"/>
      <c r="AF45" s="16"/>
      <c r="AG45" s="7"/>
      <c r="AH45" s="25"/>
      <c r="AI45" s="26"/>
      <c r="AJ45" s="25"/>
      <c r="AK45" s="26"/>
    </row>
    <row r="46" spans="1:37">
      <c r="A46" s="7"/>
      <c r="B46" s="7"/>
      <c r="C46" s="7"/>
      <c r="D46" s="7"/>
      <c r="E46" s="7"/>
      <c r="F46" s="7" t="s">
        <v>73</v>
      </c>
      <c r="G46" s="62">
        <v>7416</v>
      </c>
      <c r="H46" s="63"/>
      <c r="I46" s="62">
        <v>8000</v>
      </c>
      <c r="J46" s="63"/>
      <c r="K46" s="62">
        <v>11343</v>
      </c>
      <c r="L46" s="63"/>
      <c r="M46" s="62">
        <v>8000</v>
      </c>
      <c r="N46" s="63"/>
      <c r="O46" s="27">
        <v>10735</v>
      </c>
      <c r="P46" s="26"/>
      <c r="Q46" s="25">
        <v>14000</v>
      </c>
      <c r="R46" s="26"/>
      <c r="S46" s="25">
        <v>11123</v>
      </c>
      <c r="T46" s="26"/>
      <c r="U46" s="25">
        <v>12000</v>
      </c>
      <c r="V46" s="26"/>
      <c r="W46" s="33">
        <v>12000</v>
      </c>
      <c r="X46" s="26"/>
      <c r="Y46" s="72">
        <v>12000</v>
      </c>
      <c r="Z46" s="26"/>
      <c r="AA46" s="13" t="s">
        <v>40</v>
      </c>
      <c r="AB46" s="7"/>
      <c r="AC46" s="7"/>
      <c r="AF46" s="16"/>
      <c r="AG46" s="7"/>
      <c r="AH46" s="25"/>
      <c r="AI46" s="26"/>
      <c r="AJ46" s="25"/>
      <c r="AK46" s="26"/>
    </row>
    <row r="47" spans="1:37">
      <c r="A47" s="7"/>
      <c r="B47" s="7"/>
      <c r="C47" s="7"/>
      <c r="D47" s="7"/>
      <c r="E47" s="7"/>
      <c r="F47" s="7" t="s">
        <v>74</v>
      </c>
      <c r="G47" s="62">
        <v>10982</v>
      </c>
      <c r="H47" s="63"/>
      <c r="I47" s="62">
        <v>7000</v>
      </c>
      <c r="J47" s="63"/>
      <c r="K47" s="62">
        <v>9769</v>
      </c>
      <c r="L47" s="63"/>
      <c r="M47" s="62">
        <v>11000</v>
      </c>
      <c r="N47" s="63"/>
      <c r="O47" s="27">
        <v>11706</v>
      </c>
      <c r="P47" s="26"/>
      <c r="Q47" s="25">
        <v>11000</v>
      </c>
      <c r="R47" s="26"/>
      <c r="S47" s="25">
        <v>4605</v>
      </c>
      <c r="T47" s="26"/>
      <c r="U47" s="25">
        <v>11000</v>
      </c>
      <c r="V47" s="26"/>
      <c r="W47" s="33">
        <v>11000</v>
      </c>
      <c r="X47" s="26"/>
      <c r="Y47" s="72">
        <v>11000</v>
      </c>
      <c r="Z47" s="26"/>
      <c r="AA47" s="13" t="s">
        <v>40</v>
      </c>
      <c r="AB47" s="7"/>
      <c r="AC47" s="7"/>
      <c r="AF47" s="16"/>
      <c r="AG47" s="7"/>
      <c r="AH47" s="25"/>
      <c r="AI47" s="26"/>
      <c r="AJ47" s="25"/>
      <c r="AK47" s="26"/>
    </row>
    <row r="48" spans="1:37" ht="15.75" thickBot="1">
      <c r="A48" s="7"/>
      <c r="B48" s="7"/>
      <c r="C48" s="7"/>
      <c r="D48" s="7"/>
      <c r="E48" s="7"/>
      <c r="F48" s="7" t="s">
        <v>75</v>
      </c>
      <c r="G48" s="65">
        <v>46001</v>
      </c>
      <c r="H48" s="63"/>
      <c r="I48" s="65">
        <v>50000</v>
      </c>
      <c r="J48" s="63"/>
      <c r="K48" s="65">
        <v>52844</v>
      </c>
      <c r="L48" s="63"/>
      <c r="M48" s="65">
        <v>50000</v>
      </c>
      <c r="N48" s="63"/>
      <c r="O48" s="36">
        <v>56456</v>
      </c>
      <c r="P48" s="26"/>
      <c r="Q48" s="35">
        <v>50000</v>
      </c>
      <c r="R48" s="26"/>
      <c r="S48" s="35">
        <v>44616</v>
      </c>
      <c r="T48" s="26"/>
      <c r="U48" s="35">
        <v>55000</v>
      </c>
      <c r="V48" s="26"/>
      <c r="W48" s="37">
        <v>63000</v>
      </c>
      <c r="X48" s="26"/>
      <c r="Y48" s="73">
        <v>62919.43</v>
      </c>
      <c r="Z48" s="26"/>
      <c r="AA48" s="13" t="s">
        <v>71</v>
      </c>
      <c r="AB48" s="7"/>
      <c r="AC48" s="7"/>
      <c r="AF48" s="16"/>
      <c r="AG48" s="7"/>
      <c r="AH48" s="25"/>
      <c r="AI48" s="26"/>
      <c r="AJ48" s="25"/>
      <c r="AK48" s="26"/>
    </row>
    <row r="49" spans="1:37">
      <c r="A49" s="7"/>
      <c r="B49" s="7"/>
      <c r="C49" s="7"/>
      <c r="D49" s="7"/>
      <c r="E49" s="7" t="s">
        <v>76</v>
      </c>
      <c r="F49" s="7"/>
      <c r="G49" s="62">
        <f>ROUND(SUM(G39:G48),5)</f>
        <v>918898</v>
      </c>
      <c r="H49" s="63"/>
      <c r="I49" s="62">
        <f>ROUND(SUM(I39:I48),5)</f>
        <v>919000</v>
      </c>
      <c r="J49" s="63"/>
      <c r="K49" s="62">
        <f>ROUND(SUM(K39:K48),5)</f>
        <v>1141968</v>
      </c>
      <c r="L49" s="63"/>
      <c r="M49" s="62">
        <f>ROUND(SUM(M39:M48),5)</f>
        <v>1149287</v>
      </c>
      <c r="N49" s="63"/>
      <c r="O49" s="27">
        <f>ROUND(SUM(O39:O48),5)</f>
        <v>1128979</v>
      </c>
      <c r="P49" s="26"/>
      <c r="Q49" s="25">
        <f>ROUND(SUM(Q39:Q48),5)</f>
        <v>1284000</v>
      </c>
      <c r="R49" s="26"/>
      <c r="S49" s="25">
        <f>ROUND(SUM(S39:S48),5)</f>
        <v>946910</v>
      </c>
      <c r="T49" s="26"/>
      <c r="U49" s="25">
        <f>ROUND(SUM(U39:U48),5)</f>
        <v>1337000</v>
      </c>
      <c r="V49" s="26"/>
      <c r="W49" s="28">
        <f>ROUND(SUM(W39:W48),5)</f>
        <v>1315000</v>
      </c>
      <c r="X49" s="26"/>
      <c r="Y49" s="62">
        <f>ROUND(SUM(Y39:Y48),5)</f>
        <v>1314919.43</v>
      </c>
      <c r="Z49" s="26"/>
      <c r="AB49" s="7"/>
      <c r="AC49" s="7"/>
      <c r="AF49" s="16"/>
      <c r="AG49" s="7"/>
      <c r="AH49" s="25"/>
      <c r="AI49" s="26"/>
      <c r="AJ49" s="25"/>
      <c r="AK49" s="26"/>
    </row>
    <row r="50" spans="1:37">
      <c r="A50" s="7"/>
      <c r="B50" s="7"/>
      <c r="C50" s="7"/>
      <c r="D50" s="7"/>
      <c r="E50" s="7" t="s">
        <v>77</v>
      </c>
      <c r="F50" s="7"/>
      <c r="G50" s="62"/>
      <c r="H50" s="63"/>
      <c r="I50" s="62"/>
      <c r="J50" s="63"/>
      <c r="K50" s="62"/>
      <c r="L50" s="63"/>
      <c r="M50" s="62"/>
      <c r="N50" s="63"/>
      <c r="O50" s="27"/>
      <c r="P50" s="26"/>
      <c r="Q50" s="25"/>
      <c r="R50" s="26"/>
      <c r="S50" s="25"/>
      <c r="T50" s="26"/>
      <c r="U50" s="25"/>
      <c r="V50" s="26"/>
      <c r="W50" s="28"/>
      <c r="X50" s="26"/>
      <c r="Y50" s="62"/>
      <c r="Z50" s="26"/>
      <c r="AB50" s="7"/>
      <c r="AC50" s="7"/>
      <c r="AF50" s="16"/>
      <c r="AG50" s="7"/>
      <c r="AH50" s="25"/>
      <c r="AI50" s="26"/>
      <c r="AJ50" s="25"/>
      <c r="AK50" s="26"/>
    </row>
    <row r="51" spans="1:37">
      <c r="A51" s="7"/>
      <c r="B51" s="7"/>
      <c r="C51" s="7"/>
      <c r="D51" s="7"/>
      <c r="E51" s="7"/>
      <c r="F51" s="7" t="s">
        <v>78</v>
      </c>
      <c r="G51" s="62">
        <v>5072</v>
      </c>
      <c r="H51" s="63"/>
      <c r="I51" s="62">
        <v>4500</v>
      </c>
      <c r="J51" s="63"/>
      <c r="K51" s="62">
        <v>8053</v>
      </c>
      <c r="L51" s="63"/>
      <c r="M51" s="62">
        <v>5000</v>
      </c>
      <c r="N51" s="63"/>
      <c r="O51" s="27">
        <v>7225</v>
      </c>
      <c r="P51" s="26"/>
      <c r="Q51" s="25">
        <v>6000</v>
      </c>
      <c r="R51" s="26"/>
      <c r="S51" s="25">
        <v>5304</v>
      </c>
      <c r="T51" s="26"/>
      <c r="U51" s="25">
        <v>6000</v>
      </c>
      <c r="V51" s="26"/>
      <c r="W51" s="33">
        <v>6000</v>
      </c>
      <c r="X51" s="26"/>
      <c r="Y51" s="72">
        <v>6000</v>
      </c>
      <c r="Z51" s="26"/>
      <c r="AA51" s="13" t="s">
        <v>40</v>
      </c>
      <c r="AB51" s="7"/>
      <c r="AC51" s="7"/>
      <c r="AF51" s="16"/>
      <c r="AG51" s="7"/>
      <c r="AH51" s="25"/>
      <c r="AI51" s="26"/>
      <c r="AJ51" s="25"/>
      <c r="AK51" s="26"/>
    </row>
    <row r="52" spans="1:37">
      <c r="A52" s="7"/>
      <c r="B52" s="7"/>
      <c r="C52" s="7"/>
      <c r="D52" s="7"/>
      <c r="E52" s="7"/>
      <c r="F52" s="7" t="s">
        <v>79</v>
      </c>
      <c r="G52" s="62">
        <v>3679</v>
      </c>
      <c r="H52" s="63"/>
      <c r="I52" s="62">
        <v>3500</v>
      </c>
      <c r="J52" s="63"/>
      <c r="K52" s="62">
        <v>931</v>
      </c>
      <c r="L52" s="63"/>
      <c r="M52" s="62">
        <v>4000</v>
      </c>
      <c r="N52" s="63"/>
      <c r="O52" s="27">
        <v>1767</v>
      </c>
      <c r="P52" s="26"/>
      <c r="Q52" s="25">
        <v>2500</v>
      </c>
      <c r="R52" s="26"/>
      <c r="S52" s="25">
        <v>1175</v>
      </c>
      <c r="T52" s="26"/>
      <c r="U52" s="25">
        <v>2500</v>
      </c>
      <c r="V52" s="26"/>
      <c r="W52" s="33">
        <v>2000</v>
      </c>
      <c r="X52" s="26"/>
      <c r="Y52" s="72">
        <v>2000</v>
      </c>
      <c r="Z52" s="26"/>
      <c r="AA52" s="13" t="s">
        <v>80</v>
      </c>
      <c r="AB52" s="7"/>
      <c r="AC52" s="7"/>
      <c r="AF52" s="16"/>
      <c r="AG52" s="7"/>
      <c r="AH52" s="25"/>
      <c r="AI52" s="26"/>
      <c r="AJ52" s="25"/>
      <c r="AK52" s="26"/>
    </row>
    <row r="53" spans="1:37">
      <c r="A53" s="7"/>
      <c r="B53" s="7"/>
      <c r="C53" s="7"/>
      <c r="D53" s="7"/>
      <c r="E53" s="7"/>
      <c r="F53" s="7" t="s">
        <v>81</v>
      </c>
      <c r="G53" s="62">
        <v>1204</v>
      </c>
      <c r="H53" s="63"/>
      <c r="I53" s="62">
        <v>1000</v>
      </c>
      <c r="J53" s="63"/>
      <c r="K53" s="62">
        <v>1093</v>
      </c>
      <c r="L53" s="63"/>
      <c r="M53" s="62">
        <v>1200</v>
      </c>
      <c r="N53" s="63"/>
      <c r="O53" s="27">
        <v>1740</v>
      </c>
      <c r="P53" s="26"/>
      <c r="Q53" s="25">
        <v>1200</v>
      </c>
      <c r="R53" s="26"/>
      <c r="S53" s="25">
        <v>923</v>
      </c>
      <c r="T53" s="26"/>
      <c r="U53" s="25">
        <v>1200</v>
      </c>
      <c r="V53" s="26"/>
      <c r="W53" s="33">
        <v>1200</v>
      </c>
      <c r="X53" s="26"/>
      <c r="Y53" s="72">
        <v>1200</v>
      </c>
      <c r="Z53" s="26"/>
      <c r="AA53" s="13" t="s">
        <v>40</v>
      </c>
      <c r="AB53" s="7"/>
      <c r="AC53" s="7"/>
      <c r="AF53" s="16"/>
      <c r="AG53" s="7"/>
      <c r="AH53" s="25"/>
      <c r="AI53" s="26"/>
      <c r="AJ53" s="25"/>
      <c r="AK53" s="26"/>
    </row>
    <row r="54" spans="1:37">
      <c r="A54" s="7"/>
      <c r="B54" s="7"/>
      <c r="C54" s="7"/>
      <c r="D54" s="7"/>
      <c r="E54" s="7"/>
      <c r="F54" s="7" t="s">
        <v>82</v>
      </c>
      <c r="G54" s="62">
        <v>8127</v>
      </c>
      <c r="H54" s="63"/>
      <c r="I54" s="62">
        <v>5000</v>
      </c>
      <c r="J54" s="63"/>
      <c r="K54" s="62">
        <v>8771</v>
      </c>
      <c r="L54" s="63"/>
      <c r="M54" s="62">
        <v>5000</v>
      </c>
      <c r="N54" s="63"/>
      <c r="O54" s="27">
        <v>1382</v>
      </c>
      <c r="P54" s="26"/>
      <c r="Q54" s="25">
        <v>8000</v>
      </c>
      <c r="R54" s="26"/>
      <c r="S54" s="25">
        <v>994</v>
      </c>
      <c r="T54" s="26"/>
      <c r="U54" s="25">
        <v>8000</v>
      </c>
      <c r="V54" s="26"/>
      <c r="W54" s="33">
        <v>4000</v>
      </c>
      <c r="X54" s="26"/>
      <c r="Y54" s="72">
        <v>4000</v>
      </c>
      <c r="Z54" s="26"/>
      <c r="AA54" s="13" t="s">
        <v>80</v>
      </c>
      <c r="AB54" s="7"/>
      <c r="AC54" s="7"/>
      <c r="AF54" s="16"/>
      <c r="AG54" s="7"/>
      <c r="AH54" s="25"/>
      <c r="AI54" s="26"/>
      <c r="AJ54" s="25"/>
      <c r="AK54" s="26"/>
    </row>
    <row r="55" spans="1:37">
      <c r="A55" s="7"/>
      <c r="B55" s="7"/>
      <c r="C55" s="7"/>
      <c r="D55" s="7"/>
      <c r="E55" s="7"/>
      <c r="F55" s="7" t="s">
        <v>83</v>
      </c>
      <c r="G55" s="62">
        <v>6745</v>
      </c>
      <c r="H55" s="63"/>
      <c r="I55" s="62">
        <v>3000</v>
      </c>
      <c r="J55" s="63"/>
      <c r="K55" s="62">
        <v>7543</v>
      </c>
      <c r="L55" s="63"/>
      <c r="M55" s="62">
        <v>5000</v>
      </c>
      <c r="N55" s="63"/>
      <c r="O55" s="27">
        <v>11652</v>
      </c>
      <c r="P55" s="26"/>
      <c r="Q55" s="25">
        <v>8000</v>
      </c>
      <c r="R55" s="26"/>
      <c r="S55" s="25">
        <v>7131</v>
      </c>
      <c r="T55" s="26"/>
      <c r="U55" s="25">
        <v>8000</v>
      </c>
      <c r="V55" s="26"/>
      <c r="W55" s="33">
        <v>8000</v>
      </c>
      <c r="X55" s="26"/>
      <c r="Y55" s="72">
        <v>8000</v>
      </c>
      <c r="Z55" s="26"/>
      <c r="AA55" s="13" t="s">
        <v>80</v>
      </c>
      <c r="AB55" s="7"/>
      <c r="AC55" s="7"/>
      <c r="AF55" s="16"/>
      <c r="AG55" s="7"/>
      <c r="AH55" s="25"/>
      <c r="AI55" s="26"/>
      <c r="AJ55" s="25"/>
      <c r="AK55" s="26"/>
    </row>
    <row r="56" spans="1:37">
      <c r="A56" s="7"/>
      <c r="B56" s="7"/>
      <c r="C56" s="7"/>
      <c r="D56" s="7"/>
      <c r="E56" s="7"/>
      <c r="F56" s="7" t="s">
        <v>84</v>
      </c>
      <c r="G56" s="62">
        <v>4562</v>
      </c>
      <c r="H56" s="63"/>
      <c r="I56" s="62">
        <v>5000</v>
      </c>
      <c r="J56" s="63"/>
      <c r="K56" s="62">
        <v>11005</v>
      </c>
      <c r="L56" s="63"/>
      <c r="M56" s="62">
        <v>6000</v>
      </c>
      <c r="N56" s="63"/>
      <c r="O56" s="27">
        <v>6734</v>
      </c>
      <c r="P56" s="26"/>
      <c r="Q56" s="25">
        <v>7000</v>
      </c>
      <c r="R56" s="26"/>
      <c r="S56" s="25">
        <v>5957</v>
      </c>
      <c r="T56" s="26"/>
      <c r="U56" s="25">
        <v>7000</v>
      </c>
      <c r="V56" s="26"/>
      <c r="W56" s="33">
        <f>Y56</f>
        <v>7000</v>
      </c>
      <c r="X56" s="26"/>
      <c r="Y56" s="72">
        <v>7000</v>
      </c>
      <c r="Z56" s="26"/>
      <c r="AA56" s="13" t="s">
        <v>40</v>
      </c>
      <c r="AB56" s="7"/>
      <c r="AC56" s="7"/>
      <c r="AF56" s="16"/>
      <c r="AG56" s="7"/>
      <c r="AH56" s="25"/>
      <c r="AI56" s="26"/>
      <c r="AJ56" s="25"/>
      <c r="AK56" s="26"/>
    </row>
    <row r="57" spans="1:37">
      <c r="A57" s="7"/>
      <c r="B57" s="7"/>
      <c r="C57" s="7"/>
      <c r="D57" s="7"/>
      <c r="E57" s="7"/>
      <c r="F57" s="7" t="s">
        <v>85</v>
      </c>
      <c r="G57" s="62">
        <v>17371</v>
      </c>
      <c r="H57" s="63"/>
      <c r="I57" s="62">
        <v>18000</v>
      </c>
      <c r="J57" s="63"/>
      <c r="K57" s="62">
        <v>17458</v>
      </c>
      <c r="L57" s="63"/>
      <c r="M57" s="62">
        <v>20000</v>
      </c>
      <c r="N57" s="63"/>
      <c r="O57" s="27">
        <v>17785</v>
      </c>
      <c r="P57" s="26"/>
      <c r="Q57" s="25">
        <v>20000</v>
      </c>
      <c r="R57" s="26"/>
      <c r="S57" s="25">
        <v>13486</v>
      </c>
      <c r="T57" s="26"/>
      <c r="U57" s="25">
        <v>20000</v>
      </c>
      <c r="V57" s="26"/>
      <c r="W57" s="33">
        <f>Y57</f>
        <v>15000</v>
      </c>
      <c r="X57" s="26"/>
      <c r="Y57" s="72">
        <v>15000</v>
      </c>
      <c r="Z57" s="26"/>
      <c r="AA57" s="13" t="s">
        <v>27</v>
      </c>
      <c r="AB57" s="7"/>
      <c r="AC57" s="7"/>
      <c r="AF57" s="16"/>
      <c r="AG57" s="7"/>
      <c r="AH57" s="25"/>
      <c r="AI57" s="26"/>
      <c r="AJ57" s="25"/>
      <c r="AK57" s="26"/>
    </row>
    <row r="58" spans="1:37" ht="15.75" thickBot="1">
      <c r="A58" s="7"/>
      <c r="B58" s="7"/>
      <c r="C58" s="7"/>
      <c r="D58" s="7"/>
      <c r="E58" s="7"/>
      <c r="F58" s="7" t="s">
        <v>86</v>
      </c>
      <c r="G58" s="65">
        <v>11143</v>
      </c>
      <c r="H58" s="63"/>
      <c r="I58" s="65">
        <v>6000</v>
      </c>
      <c r="J58" s="63"/>
      <c r="K58" s="65">
        <v>19542</v>
      </c>
      <c r="L58" s="63"/>
      <c r="M58" s="65">
        <v>10000</v>
      </c>
      <c r="N58" s="63"/>
      <c r="O58" s="36">
        <v>13169</v>
      </c>
      <c r="P58" s="26"/>
      <c r="Q58" s="35">
        <v>12000</v>
      </c>
      <c r="R58" s="26"/>
      <c r="S58" s="35">
        <v>12550</v>
      </c>
      <c r="T58" s="26"/>
      <c r="U58" s="35">
        <v>12000</v>
      </c>
      <c r="V58" s="26"/>
      <c r="W58" s="37">
        <f>Y58</f>
        <v>12000</v>
      </c>
      <c r="X58" s="26"/>
      <c r="Y58" s="73">
        <v>12000</v>
      </c>
      <c r="Z58" s="26"/>
      <c r="AA58" s="13" t="s">
        <v>40</v>
      </c>
      <c r="AB58" s="7"/>
      <c r="AC58" s="7"/>
      <c r="AF58" s="16"/>
      <c r="AG58" s="7"/>
      <c r="AH58" s="25"/>
      <c r="AI58" s="26"/>
      <c r="AJ58" s="25"/>
      <c r="AK58" s="26"/>
    </row>
    <row r="59" spans="1:37">
      <c r="A59" s="7"/>
      <c r="B59" s="7"/>
      <c r="C59" s="7"/>
      <c r="D59" s="7"/>
      <c r="E59" s="7" t="s">
        <v>87</v>
      </c>
      <c r="F59" s="7"/>
      <c r="G59" s="62">
        <f>ROUND(SUM(G50:G58),5)</f>
        <v>57903</v>
      </c>
      <c r="H59" s="63"/>
      <c r="I59" s="62">
        <f>ROUND(SUM(I50:I58),5)</f>
        <v>46000</v>
      </c>
      <c r="J59" s="63"/>
      <c r="K59" s="62">
        <f>ROUND(SUM(K50:K58),5)</f>
        <v>74396</v>
      </c>
      <c r="L59" s="63"/>
      <c r="M59" s="62">
        <f>ROUND(SUM(M50:M58),5)</f>
        <v>56200</v>
      </c>
      <c r="N59" s="63"/>
      <c r="O59" s="27">
        <f>ROUND(SUM(O50:O58),5)</f>
        <v>61454</v>
      </c>
      <c r="P59" s="26"/>
      <c r="Q59" s="25">
        <f>ROUND(SUM(Q50:Q58),5)</f>
        <v>64700</v>
      </c>
      <c r="R59" s="26"/>
      <c r="S59" s="25">
        <f>ROUND(SUM(S50:S58),5)</f>
        <v>47520</v>
      </c>
      <c r="T59" s="26"/>
      <c r="U59" s="25">
        <f>ROUND(SUM(U50:U58),5)</f>
        <v>64700</v>
      </c>
      <c r="V59" s="26"/>
      <c r="W59" s="28">
        <f>ROUND(SUM(W50:W58),5)</f>
        <v>55200</v>
      </c>
      <c r="X59" s="26"/>
      <c r="Y59" s="62">
        <f>ROUND(SUM(Y50:Y58),5)</f>
        <v>55200</v>
      </c>
      <c r="Z59" s="26"/>
      <c r="AB59" s="7"/>
      <c r="AC59" s="7"/>
      <c r="AF59" s="16"/>
      <c r="AG59" s="7"/>
      <c r="AH59" s="25"/>
      <c r="AI59" s="26"/>
      <c r="AJ59" s="25"/>
      <c r="AK59" s="26"/>
    </row>
    <row r="60" spans="1:37">
      <c r="A60" s="7"/>
      <c r="B60" s="7"/>
      <c r="C60" s="7"/>
      <c r="D60" s="7"/>
      <c r="E60" s="7" t="s">
        <v>88</v>
      </c>
      <c r="F60" s="7"/>
      <c r="G60" s="62"/>
      <c r="H60" s="63"/>
      <c r="I60" s="62"/>
      <c r="J60" s="63"/>
      <c r="K60" s="62"/>
      <c r="L60" s="63"/>
      <c r="M60" s="62"/>
      <c r="N60" s="63"/>
      <c r="O60" s="27"/>
      <c r="P60" s="26"/>
      <c r="Q60" s="25"/>
      <c r="R60" s="26"/>
      <c r="S60" s="25"/>
      <c r="T60" s="26"/>
      <c r="U60" s="25"/>
      <c r="V60" s="26"/>
      <c r="W60" s="28"/>
      <c r="X60" s="26"/>
      <c r="Y60" s="62"/>
      <c r="Z60" s="26"/>
      <c r="AB60" s="7"/>
      <c r="AC60" s="7"/>
      <c r="AF60" s="16"/>
      <c r="AG60" s="7"/>
      <c r="AH60" s="25"/>
      <c r="AI60" s="26"/>
      <c r="AJ60" s="25"/>
      <c r="AK60" s="26"/>
    </row>
    <row r="61" spans="1:37">
      <c r="A61" s="7"/>
      <c r="B61" s="7"/>
      <c r="C61" s="7"/>
      <c r="D61" s="7"/>
      <c r="E61" s="7"/>
      <c r="F61" s="7" t="s">
        <v>89</v>
      </c>
      <c r="G61" s="62">
        <v>5864</v>
      </c>
      <c r="H61" s="63"/>
      <c r="I61" s="62">
        <v>35000</v>
      </c>
      <c r="J61" s="63"/>
      <c r="K61" s="62">
        <v>2028</v>
      </c>
      <c r="L61" s="63"/>
      <c r="M61" s="62">
        <v>35000</v>
      </c>
      <c r="N61" s="63"/>
      <c r="O61" s="27">
        <v>2626</v>
      </c>
      <c r="P61" s="26"/>
      <c r="Q61" s="25">
        <v>45000</v>
      </c>
      <c r="R61" s="26"/>
      <c r="S61" s="25">
        <v>10772</v>
      </c>
      <c r="T61" s="26"/>
      <c r="U61" s="25">
        <v>45000</v>
      </c>
      <c r="V61" s="26"/>
      <c r="W61" s="33">
        <v>45000</v>
      </c>
      <c r="X61" s="26"/>
      <c r="Y61" s="72">
        <v>45000</v>
      </c>
      <c r="Z61" s="26"/>
      <c r="AA61" s="13" t="s">
        <v>90</v>
      </c>
      <c r="AB61" s="7"/>
      <c r="AC61" s="7"/>
      <c r="AF61" s="16"/>
      <c r="AG61" s="7"/>
      <c r="AH61" s="25"/>
      <c r="AI61" s="26"/>
      <c r="AJ61" s="25"/>
      <c r="AK61" s="26"/>
    </row>
    <row r="62" spans="1:37">
      <c r="A62" s="7"/>
      <c r="B62" s="7"/>
      <c r="C62" s="7"/>
      <c r="D62" s="7"/>
      <c r="E62" s="7"/>
      <c r="F62" s="7" t="s">
        <v>91</v>
      </c>
      <c r="G62" s="62">
        <v>5863</v>
      </c>
      <c r="H62" s="63"/>
      <c r="I62" s="62">
        <v>25000</v>
      </c>
      <c r="J62" s="63"/>
      <c r="K62" s="62">
        <v>12384</v>
      </c>
      <c r="L62" s="63"/>
      <c r="M62" s="62">
        <v>20000</v>
      </c>
      <c r="N62" s="63"/>
      <c r="O62" s="27">
        <v>9611</v>
      </c>
      <c r="P62" s="26"/>
      <c r="Q62" s="25">
        <v>20000</v>
      </c>
      <c r="R62" s="26"/>
      <c r="S62" s="25">
        <v>52831</v>
      </c>
      <c r="T62" s="26"/>
      <c r="U62" s="25">
        <v>20000</v>
      </c>
      <c r="V62" s="26"/>
      <c r="W62" s="33">
        <v>20000</v>
      </c>
      <c r="X62" s="26"/>
      <c r="Y62" s="72">
        <v>20000</v>
      </c>
      <c r="Z62" s="26"/>
      <c r="AA62" s="13" t="s">
        <v>92</v>
      </c>
      <c r="AB62" s="7"/>
      <c r="AC62" s="7"/>
      <c r="AF62" s="16"/>
      <c r="AG62" s="7"/>
      <c r="AH62" s="25"/>
      <c r="AI62" s="26"/>
      <c r="AJ62" s="25"/>
      <c r="AK62" s="26"/>
    </row>
    <row r="63" spans="1:37" ht="15.75" thickBot="1">
      <c r="A63" s="7"/>
      <c r="B63" s="7"/>
      <c r="C63" s="7"/>
      <c r="D63" s="7"/>
      <c r="E63" s="7"/>
      <c r="F63" s="7" t="s">
        <v>93</v>
      </c>
      <c r="G63" s="65">
        <v>9210</v>
      </c>
      <c r="H63" s="63"/>
      <c r="I63" s="65">
        <v>9500</v>
      </c>
      <c r="J63" s="63"/>
      <c r="K63" s="65">
        <v>9395</v>
      </c>
      <c r="L63" s="63"/>
      <c r="M63" s="65">
        <v>8000</v>
      </c>
      <c r="N63" s="63"/>
      <c r="O63" s="36">
        <v>10357</v>
      </c>
      <c r="P63" s="26"/>
      <c r="Q63" s="35">
        <v>8000</v>
      </c>
      <c r="R63" s="26"/>
      <c r="S63" s="35">
        <v>5916</v>
      </c>
      <c r="T63" s="26"/>
      <c r="U63" s="35">
        <v>8000</v>
      </c>
      <c r="V63" s="26"/>
      <c r="W63" s="37">
        <v>9250</v>
      </c>
      <c r="X63" s="26"/>
      <c r="Y63" s="73">
        <v>9221</v>
      </c>
      <c r="Z63" s="26"/>
      <c r="AA63" s="13" t="s">
        <v>71</v>
      </c>
      <c r="AB63" s="7"/>
      <c r="AC63" s="7"/>
      <c r="AF63" s="16"/>
      <c r="AG63" s="7"/>
      <c r="AH63" s="25"/>
      <c r="AI63" s="26"/>
      <c r="AJ63" s="25"/>
      <c r="AK63" s="26"/>
    </row>
    <row r="64" spans="1:37">
      <c r="A64" s="7"/>
      <c r="B64" s="7"/>
      <c r="C64" s="7"/>
      <c r="D64" s="7"/>
      <c r="E64" s="7" t="s">
        <v>94</v>
      </c>
      <c r="F64" s="7"/>
      <c r="G64" s="62">
        <f>ROUND(SUM(G60:G63),5)</f>
        <v>20937</v>
      </c>
      <c r="H64" s="63"/>
      <c r="I64" s="62">
        <f>ROUND(SUM(I60:I63),5)</f>
        <v>69500</v>
      </c>
      <c r="J64" s="63"/>
      <c r="K64" s="62">
        <f>ROUND(SUM(K60:K63),5)</f>
        <v>23807</v>
      </c>
      <c r="L64" s="63"/>
      <c r="M64" s="62">
        <f>ROUND(SUM(M60:M63),5)</f>
        <v>63000</v>
      </c>
      <c r="N64" s="63"/>
      <c r="O64" s="27">
        <f>ROUND(SUM(O60:O63),5)</f>
        <v>22594</v>
      </c>
      <c r="P64" s="26"/>
      <c r="Q64" s="25">
        <f>ROUND(SUM(Q60:Q63),5)</f>
        <v>73000</v>
      </c>
      <c r="R64" s="26"/>
      <c r="S64" s="25">
        <f>ROUND(SUM(S60:S63),5)</f>
        <v>69519</v>
      </c>
      <c r="T64" s="26"/>
      <c r="U64" s="25">
        <f>ROUND(SUM(U60:U63),5)</f>
        <v>73000</v>
      </c>
      <c r="V64" s="26"/>
      <c r="W64" s="28">
        <f>ROUND(SUM(W60:W63),5)</f>
        <v>74250</v>
      </c>
      <c r="X64" s="26"/>
      <c r="Y64" s="62">
        <f>ROUND(SUM(Y60:Y63),5)</f>
        <v>74221</v>
      </c>
      <c r="Z64" s="26"/>
      <c r="AB64" s="7"/>
      <c r="AC64" s="7"/>
      <c r="AF64" s="16"/>
      <c r="AG64" s="7"/>
      <c r="AH64" s="25"/>
      <c r="AI64" s="26"/>
      <c r="AJ64" s="25"/>
      <c r="AK64" s="26"/>
    </row>
    <row r="65" spans="1:37">
      <c r="A65" s="7"/>
      <c r="B65" s="7"/>
      <c r="C65" s="7"/>
      <c r="D65" s="7"/>
      <c r="E65" s="7" t="s">
        <v>95</v>
      </c>
      <c r="F65" s="7"/>
      <c r="G65" s="62"/>
      <c r="H65" s="63"/>
      <c r="I65" s="62"/>
      <c r="J65" s="63"/>
      <c r="K65" s="62"/>
      <c r="L65" s="63"/>
      <c r="M65" s="62"/>
      <c r="N65" s="63"/>
      <c r="O65" s="27"/>
      <c r="P65" s="26"/>
      <c r="Q65" s="25"/>
      <c r="R65" s="26"/>
      <c r="S65" s="25"/>
      <c r="T65" s="26"/>
      <c r="U65" s="25"/>
      <c r="V65" s="26"/>
      <c r="W65" s="28"/>
      <c r="X65" s="26"/>
      <c r="Y65" s="62"/>
      <c r="Z65" s="26"/>
      <c r="AB65" s="7"/>
      <c r="AC65" s="7"/>
      <c r="AF65" s="16"/>
      <c r="AG65" s="7"/>
      <c r="AH65" s="25"/>
      <c r="AI65" s="26"/>
      <c r="AJ65" s="25"/>
      <c r="AK65" s="26"/>
    </row>
    <row r="66" spans="1:37">
      <c r="A66" s="7"/>
      <c r="B66" s="7"/>
      <c r="C66" s="7"/>
      <c r="D66" s="7"/>
      <c r="E66" s="7"/>
      <c r="F66" s="7" t="s">
        <v>96</v>
      </c>
      <c r="G66" s="62"/>
      <c r="H66" s="63"/>
      <c r="I66" s="62"/>
      <c r="J66" s="63"/>
      <c r="K66" s="62"/>
      <c r="L66" s="63"/>
      <c r="M66" s="62"/>
      <c r="N66" s="63"/>
      <c r="O66" s="27">
        <v>2136</v>
      </c>
      <c r="P66" s="26"/>
      <c r="Q66" s="25"/>
      <c r="R66" s="26"/>
      <c r="S66" s="25"/>
      <c r="T66" s="26"/>
      <c r="U66" s="25"/>
      <c r="V66" s="26"/>
      <c r="W66" s="28"/>
      <c r="X66" s="26"/>
      <c r="Y66" s="62"/>
      <c r="Z66" s="26"/>
      <c r="AB66" s="7"/>
      <c r="AC66" s="7"/>
      <c r="AF66" s="16"/>
      <c r="AG66" s="7"/>
      <c r="AH66" s="25"/>
      <c r="AI66" s="26"/>
      <c r="AJ66" s="25"/>
      <c r="AK66" s="26"/>
    </row>
    <row r="67" spans="1:37" ht="15.75" thickBot="1">
      <c r="A67" s="7"/>
      <c r="B67" s="7"/>
      <c r="C67" s="7"/>
      <c r="D67" s="7"/>
      <c r="E67" s="7"/>
      <c r="F67" s="7" t="s">
        <v>97</v>
      </c>
      <c r="G67" s="65">
        <v>4647</v>
      </c>
      <c r="H67" s="63"/>
      <c r="I67" s="65">
        <v>6000</v>
      </c>
      <c r="J67" s="63"/>
      <c r="K67" s="65">
        <v>6778</v>
      </c>
      <c r="L67" s="63"/>
      <c r="M67" s="65">
        <v>6000</v>
      </c>
      <c r="N67" s="63"/>
      <c r="O67" s="36">
        <v>11256</v>
      </c>
      <c r="P67" s="26"/>
      <c r="Q67" s="35">
        <v>6000</v>
      </c>
      <c r="R67" s="26"/>
      <c r="S67" s="35">
        <v>616</v>
      </c>
      <c r="T67" s="26"/>
      <c r="U67" s="35">
        <v>6000</v>
      </c>
      <c r="V67" s="26"/>
      <c r="W67" s="37">
        <v>6000</v>
      </c>
      <c r="X67" s="26"/>
      <c r="Y67" s="73">
        <v>6000</v>
      </c>
      <c r="Z67" s="26"/>
      <c r="AA67" s="13" t="s">
        <v>40</v>
      </c>
      <c r="AB67" s="7"/>
      <c r="AC67" s="7"/>
      <c r="AF67" s="16"/>
      <c r="AG67" s="7"/>
      <c r="AH67" s="25"/>
      <c r="AI67" s="26"/>
      <c r="AJ67" s="25"/>
      <c r="AK67" s="26"/>
    </row>
    <row r="68" spans="1:37">
      <c r="A68" s="7"/>
      <c r="B68" s="7"/>
      <c r="C68" s="7"/>
      <c r="D68" s="7"/>
      <c r="E68" s="7" t="s">
        <v>98</v>
      </c>
      <c r="F68" s="7"/>
      <c r="G68" s="62">
        <f>ROUND(SUM(G65:G67),5)</f>
        <v>4647</v>
      </c>
      <c r="H68" s="63"/>
      <c r="I68" s="62">
        <f>ROUND(SUM(I65:I67),5)</f>
        <v>6000</v>
      </c>
      <c r="J68" s="63"/>
      <c r="K68" s="62">
        <f>ROUND(SUM(K65:K67),5)</f>
        <v>6778</v>
      </c>
      <c r="L68" s="63"/>
      <c r="M68" s="62">
        <f>ROUND(SUM(M65:M67),5)</f>
        <v>6000</v>
      </c>
      <c r="N68" s="63"/>
      <c r="O68" s="27">
        <f>ROUND(SUM(O65:O67),5)</f>
        <v>13392</v>
      </c>
      <c r="P68" s="26"/>
      <c r="Q68" s="25">
        <f>ROUND(SUM(Q65:Q67),5)</f>
        <v>6000</v>
      </c>
      <c r="R68" s="26"/>
      <c r="S68" s="25">
        <f>ROUND(SUM(S65:S67),5)</f>
        <v>616</v>
      </c>
      <c r="T68" s="26"/>
      <c r="U68" s="25">
        <f>ROUND(SUM(U65:U67),5)</f>
        <v>6000</v>
      </c>
      <c r="V68" s="26"/>
      <c r="W68" s="28">
        <f>ROUND(SUM(W65:W67),5)</f>
        <v>6000</v>
      </c>
      <c r="X68" s="26"/>
      <c r="Y68" s="62">
        <f>ROUND(SUM(Y65:Y67),5)</f>
        <v>6000</v>
      </c>
      <c r="Z68" s="26"/>
      <c r="AB68" s="7"/>
      <c r="AC68" s="7"/>
      <c r="AF68" s="16"/>
      <c r="AG68" s="7"/>
      <c r="AH68" s="25"/>
      <c r="AI68" s="26"/>
      <c r="AJ68" s="25"/>
      <c r="AK68" s="26"/>
    </row>
    <row r="69" spans="1:37">
      <c r="A69" s="7"/>
      <c r="B69" s="7"/>
      <c r="C69" s="7"/>
      <c r="D69" s="7"/>
      <c r="E69" s="7" t="s">
        <v>99</v>
      </c>
      <c r="F69" s="7"/>
      <c r="G69" s="62"/>
      <c r="H69" s="63"/>
      <c r="I69" s="62"/>
      <c r="J69" s="63"/>
      <c r="K69" s="62"/>
      <c r="L69" s="63"/>
      <c r="M69" s="62"/>
      <c r="N69" s="63"/>
      <c r="O69" s="27"/>
      <c r="P69" s="26"/>
      <c r="Q69" s="25"/>
      <c r="R69" s="26"/>
      <c r="S69" s="25"/>
      <c r="T69" s="26"/>
      <c r="U69" s="25"/>
      <c r="V69" s="26"/>
      <c r="W69" s="28"/>
      <c r="X69" s="26"/>
      <c r="Y69" s="62"/>
      <c r="Z69" s="26"/>
      <c r="AB69" s="7"/>
      <c r="AC69" s="7"/>
      <c r="AF69" s="16"/>
      <c r="AG69" s="7"/>
      <c r="AH69" s="25"/>
      <c r="AI69" s="26"/>
      <c r="AJ69" s="25"/>
      <c r="AK69" s="26"/>
    </row>
    <row r="70" spans="1:37">
      <c r="A70" s="7"/>
      <c r="B70" s="7"/>
      <c r="C70" s="7"/>
      <c r="D70" s="7"/>
      <c r="E70" s="7"/>
      <c r="F70" s="7" t="s">
        <v>100</v>
      </c>
      <c r="G70" s="62">
        <v>1726</v>
      </c>
      <c r="H70" s="63"/>
      <c r="I70" s="62">
        <v>1747</v>
      </c>
      <c r="J70" s="63"/>
      <c r="K70" s="62">
        <v>1689</v>
      </c>
      <c r="L70" s="63"/>
      <c r="M70" s="62">
        <v>1800</v>
      </c>
      <c r="N70" s="63"/>
      <c r="O70" s="27">
        <v>1832</v>
      </c>
      <c r="P70" s="26"/>
      <c r="Q70" s="25">
        <v>1800</v>
      </c>
      <c r="R70" s="26"/>
      <c r="S70" s="25">
        <v>2042</v>
      </c>
      <c r="T70" s="26"/>
      <c r="U70" s="25">
        <v>2050</v>
      </c>
      <c r="V70" s="26"/>
      <c r="W70" s="33">
        <v>2050</v>
      </c>
      <c r="X70" s="26"/>
      <c r="Y70" s="72">
        <v>2050</v>
      </c>
      <c r="Z70" s="26"/>
      <c r="AA70" s="13" t="s">
        <v>40</v>
      </c>
      <c r="AB70" s="7"/>
      <c r="AC70" s="7"/>
      <c r="AF70" s="16"/>
      <c r="AG70" s="7"/>
      <c r="AH70" s="25"/>
      <c r="AI70" s="26"/>
      <c r="AJ70" s="25"/>
      <c r="AK70" s="26"/>
    </row>
    <row r="71" spans="1:37">
      <c r="A71" s="7"/>
      <c r="B71" s="7"/>
      <c r="C71" s="7"/>
      <c r="D71" s="7"/>
      <c r="E71" s="7"/>
      <c r="F71" s="7" t="s">
        <v>101</v>
      </c>
      <c r="G71" s="62">
        <v>2700</v>
      </c>
      <c r="H71" s="63"/>
      <c r="I71" s="62">
        <v>2835</v>
      </c>
      <c r="J71" s="63"/>
      <c r="K71" s="62">
        <v>2700</v>
      </c>
      <c r="L71" s="63"/>
      <c r="M71" s="62">
        <v>3000</v>
      </c>
      <c r="N71" s="63"/>
      <c r="O71" s="27">
        <v>2700</v>
      </c>
      <c r="P71" s="26"/>
      <c r="Q71" s="25">
        <v>3000</v>
      </c>
      <c r="R71" s="26"/>
      <c r="S71" s="25">
        <v>2700</v>
      </c>
      <c r="T71" s="26"/>
      <c r="U71" s="25">
        <v>3000</v>
      </c>
      <c r="V71" s="26"/>
      <c r="W71" s="33">
        <v>3000</v>
      </c>
      <c r="X71" s="26"/>
      <c r="Y71" s="72">
        <v>3000</v>
      </c>
      <c r="Z71" s="26"/>
      <c r="AA71" s="13" t="s">
        <v>40</v>
      </c>
      <c r="AB71" s="7"/>
      <c r="AC71" s="7"/>
      <c r="AF71" s="16"/>
      <c r="AG71" s="7"/>
      <c r="AH71" s="25"/>
      <c r="AI71" s="26"/>
      <c r="AJ71" s="25"/>
      <c r="AK71" s="26"/>
    </row>
    <row r="72" spans="1:37" ht="15.75" thickBot="1">
      <c r="A72" s="7"/>
      <c r="B72" s="7"/>
      <c r="C72" s="7"/>
      <c r="D72" s="7"/>
      <c r="E72" s="7"/>
      <c r="F72" s="7" t="s">
        <v>102</v>
      </c>
      <c r="G72" s="65">
        <v>4606</v>
      </c>
      <c r="H72" s="63"/>
      <c r="I72" s="65">
        <v>4606</v>
      </c>
      <c r="J72" s="63"/>
      <c r="K72" s="65">
        <v>4606</v>
      </c>
      <c r="L72" s="63"/>
      <c r="M72" s="65">
        <v>4606</v>
      </c>
      <c r="N72" s="63"/>
      <c r="O72" s="36">
        <v>4716</v>
      </c>
      <c r="P72" s="26"/>
      <c r="Q72" s="35">
        <v>4606</v>
      </c>
      <c r="R72" s="26"/>
      <c r="S72" s="35">
        <v>5240</v>
      </c>
      <c r="T72" s="26"/>
      <c r="U72" s="35">
        <v>4982</v>
      </c>
      <c r="V72" s="26"/>
      <c r="W72" s="37">
        <v>5300</v>
      </c>
      <c r="X72" s="26"/>
      <c r="Y72" s="73">
        <v>5240</v>
      </c>
      <c r="Z72" s="26"/>
      <c r="AA72" s="13" t="s">
        <v>103</v>
      </c>
      <c r="AB72" s="7"/>
      <c r="AC72" s="7"/>
      <c r="AF72" s="16"/>
      <c r="AG72" s="7"/>
      <c r="AH72" s="25"/>
      <c r="AI72" s="26"/>
      <c r="AJ72" s="25"/>
      <c r="AK72" s="26"/>
    </row>
    <row r="73" spans="1:37">
      <c r="A73" s="7"/>
      <c r="B73" s="7"/>
      <c r="C73" s="7"/>
      <c r="D73" s="7"/>
      <c r="E73" s="7" t="s">
        <v>104</v>
      </c>
      <c r="F73" s="7"/>
      <c r="G73" s="62">
        <f>ROUND(SUM(G69:G72),5)</f>
        <v>9032</v>
      </c>
      <c r="H73" s="63"/>
      <c r="I73" s="62">
        <f>ROUND(SUM(I69:I72),5)</f>
        <v>9188</v>
      </c>
      <c r="J73" s="63"/>
      <c r="K73" s="62">
        <f>ROUND(SUM(K69:K72),5)</f>
        <v>8995</v>
      </c>
      <c r="L73" s="63"/>
      <c r="M73" s="62">
        <f>ROUND(SUM(M69:M72),5)</f>
        <v>9406</v>
      </c>
      <c r="N73" s="63"/>
      <c r="O73" s="27">
        <f>ROUND(SUM(O69:O72),5)</f>
        <v>9248</v>
      </c>
      <c r="P73" s="26"/>
      <c r="Q73" s="25">
        <f>ROUND(SUM(Q69:Q72),5)</f>
        <v>9406</v>
      </c>
      <c r="R73" s="26"/>
      <c r="S73" s="25">
        <f>ROUND(SUM(S69:S72),5)</f>
        <v>9982</v>
      </c>
      <c r="T73" s="26"/>
      <c r="U73" s="25">
        <f>ROUND(SUM(U69:U72),5)</f>
        <v>10032</v>
      </c>
      <c r="V73" s="26"/>
      <c r="W73" s="28">
        <f>ROUND(SUM(W69:W72),5)</f>
        <v>10350</v>
      </c>
      <c r="X73" s="26"/>
      <c r="Y73" s="62">
        <f>ROUND(SUM(Y69:Y72),5)</f>
        <v>10290</v>
      </c>
      <c r="Z73" s="26"/>
      <c r="AB73" s="7"/>
      <c r="AC73" s="7"/>
      <c r="AF73" s="16"/>
      <c r="AG73" s="7"/>
      <c r="AH73" s="25"/>
      <c r="AI73" s="26"/>
      <c r="AJ73" s="25"/>
      <c r="AK73" s="26"/>
    </row>
    <row r="74" spans="1:37" ht="15.75" thickBot="1">
      <c r="A74" s="7"/>
      <c r="B74" s="7"/>
      <c r="C74" s="7"/>
      <c r="D74" s="7"/>
      <c r="E74" s="7" t="s">
        <v>105</v>
      </c>
      <c r="F74" s="7"/>
      <c r="G74" s="65">
        <v>4893</v>
      </c>
      <c r="H74" s="63"/>
      <c r="I74" s="65">
        <v>3025</v>
      </c>
      <c r="J74" s="63"/>
      <c r="K74" s="65">
        <v>3205</v>
      </c>
      <c r="L74" s="63"/>
      <c r="M74" s="65">
        <v>4000</v>
      </c>
      <c r="N74" s="63"/>
      <c r="O74" s="36">
        <v>4771</v>
      </c>
      <c r="P74" s="26"/>
      <c r="Q74" s="35">
        <v>4000</v>
      </c>
      <c r="R74" s="26"/>
      <c r="S74" s="35">
        <v>3312</v>
      </c>
      <c r="T74" s="26"/>
      <c r="U74" s="35">
        <v>4000</v>
      </c>
      <c r="V74" s="26"/>
      <c r="W74" s="37">
        <v>4000</v>
      </c>
      <c r="X74" s="26"/>
      <c r="Y74" s="73">
        <v>4000</v>
      </c>
      <c r="Z74" s="26"/>
      <c r="AB74" s="7"/>
      <c r="AC74" s="7"/>
      <c r="AF74" s="16"/>
      <c r="AG74" s="7"/>
      <c r="AH74" s="25"/>
      <c r="AI74" s="26"/>
      <c r="AJ74" s="25"/>
      <c r="AK74" s="26"/>
    </row>
    <row r="75" spans="1:37">
      <c r="A75" s="7"/>
      <c r="B75" s="7"/>
      <c r="C75" s="7"/>
      <c r="D75" s="7" t="s">
        <v>106</v>
      </c>
      <c r="E75" s="7"/>
      <c r="F75" s="7"/>
      <c r="G75" s="62">
        <f>ROUND(G38+G49+G59+G64+G68+SUM(G73:G74),5)</f>
        <v>1016310</v>
      </c>
      <c r="H75" s="63"/>
      <c r="I75" s="62">
        <f>ROUND(I38+I49+I59+I64+I68+SUM(I73:I74),5)</f>
        <v>1052713</v>
      </c>
      <c r="J75" s="63"/>
      <c r="K75" s="62">
        <f>ROUND(K38+K49+K59+K64+K68+SUM(K73:K74),5)</f>
        <v>1259149</v>
      </c>
      <c r="L75" s="63"/>
      <c r="M75" s="62">
        <f>ROUND(M38+M49+M59+M64+M68+SUM(M73:M74),5)</f>
        <v>1287893</v>
      </c>
      <c r="N75" s="63"/>
      <c r="O75" s="27">
        <f>ROUND(O38+O49+O59+O64+O68+SUM(O73:O74),5)</f>
        <v>1240438</v>
      </c>
      <c r="P75" s="26"/>
      <c r="Q75" s="25">
        <f>ROUND(Q38+Q49+Q59+Q64+Q68+SUM(Q73:Q74),5)</f>
        <v>1441106</v>
      </c>
      <c r="R75" s="26"/>
      <c r="S75" s="25">
        <f>ROUND(S38+S49+S59+S64+S68+SUM(S73:S74),5)</f>
        <v>1077859</v>
      </c>
      <c r="T75" s="26"/>
      <c r="U75" s="25">
        <f>ROUND(U38+U49+U59+U64+U68+SUM(U73:U74),5)</f>
        <v>1494732</v>
      </c>
      <c r="V75" s="26"/>
      <c r="W75" s="25">
        <f>ROUND(W38+W49+W59+W64+W68+SUM(W73:W74),5)</f>
        <v>1464800</v>
      </c>
      <c r="X75" s="26"/>
      <c r="Y75" s="62">
        <f>ROUND(Y38+Y49+Y59+Y64+Y68+SUM(Y73:Y74),5)</f>
        <v>1464630.43</v>
      </c>
      <c r="Z75" s="26"/>
      <c r="AA75" s="13" t="s">
        <v>40</v>
      </c>
      <c r="AB75" s="7"/>
      <c r="AC75" s="7"/>
      <c r="AF75" s="16"/>
      <c r="AG75" s="7"/>
      <c r="AH75" s="25"/>
      <c r="AI75" s="26"/>
      <c r="AJ75" s="25"/>
      <c r="AK75" s="26"/>
    </row>
    <row r="76" spans="1:37">
      <c r="A76" s="7"/>
      <c r="B76" s="7"/>
      <c r="C76" s="7"/>
      <c r="D76" s="7" t="s">
        <v>107</v>
      </c>
      <c r="E76" s="7"/>
      <c r="F76" s="7"/>
      <c r="G76" s="62"/>
      <c r="H76" s="63"/>
      <c r="I76" s="62"/>
      <c r="J76" s="63"/>
      <c r="K76" s="62"/>
      <c r="L76" s="63"/>
      <c r="M76" s="62"/>
      <c r="N76" s="63"/>
      <c r="O76" s="27"/>
      <c r="P76" s="26"/>
      <c r="Q76" s="25"/>
      <c r="R76" s="26"/>
      <c r="S76" s="25"/>
      <c r="T76" s="26"/>
      <c r="U76" s="25"/>
      <c r="V76" s="26"/>
      <c r="W76" s="28"/>
      <c r="X76" s="26"/>
      <c r="Y76" s="62"/>
      <c r="Z76" s="26"/>
      <c r="AB76" s="7"/>
      <c r="AC76" s="7"/>
      <c r="AF76" s="16"/>
      <c r="AG76" s="7"/>
      <c r="AH76" s="25"/>
      <c r="AI76" s="26"/>
      <c r="AJ76" s="25"/>
      <c r="AK76" s="26"/>
    </row>
    <row r="77" spans="1:37">
      <c r="A77" s="7"/>
      <c r="B77" s="7"/>
      <c r="C77" s="7"/>
      <c r="D77" s="7"/>
      <c r="E77" s="7" t="s">
        <v>108</v>
      </c>
      <c r="F77" s="7"/>
      <c r="G77" s="62">
        <v>5000</v>
      </c>
      <c r="H77" s="63"/>
      <c r="I77" s="62">
        <v>5000</v>
      </c>
      <c r="J77" s="63"/>
      <c r="K77" s="62">
        <v>5000</v>
      </c>
      <c r="L77" s="63"/>
      <c r="M77" s="62">
        <v>5000</v>
      </c>
      <c r="N77" s="63"/>
      <c r="O77" s="27">
        <v>5039</v>
      </c>
      <c r="P77" s="26"/>
      <c r="Q77" s="25">
        <v>5000</v>
      </c>
      <c r="R77" s="26"/>
      <c r="S77" s="25">
        <v>3500</v>
      </c>
      <c r="T77" s="26"/>
      <c r="U77" s="25">
        <v>5000</v>
      </c>
      <c r="V77" s="26"/>
      <c r="W77" s="33">
        <v>5000</v>
      </c>
      <c r="X77" s="26"/>
      <c r="Y77" s="72">
        <v>5000</v>
      </c>
      <c r="Z77" s="26"/>
      <c r="AA77" s="13" t="s">
        <v>40</v>
      </c>
      <c r="AB77" s="7"/>
      <c r="AC77" s="7"/>
      <c r="AF77" s="16"/>
      <c r="AG77" s="7"/>
      <c r="AH77" s="25"/>
      <c r="AI77" s="26"/>
      <c r="AJ77" s="25"/>
      <c r="AK77" s="26"/>
    </row>
    <row r="78" spans="1:37">
      <c r="A78" s="7"/>
      <c r="B78" s="7"/>
      <c r="C78" s="7"/>
      <c r="D78" s="7"/>
      <c r="E78" s="7" t="s">
        <v>109</v>
      </c>
      <c r="F78" s="7"/>
      <c r="G78" s="62">
        <v>20000</v>
      </c>
      <c r="H78" s="63"/>
      <c r="I78" s="62">
        <v>20000</v>
      </c>
      <c r="J78" s="63"/>
      <c r="K78" s="62">
        <v>20000</v>
      </c>
      <c r="L78" s="63"/>
      <c r="M78" s="62">
        <v>20000</v>
      </c>
      <c r="N78" s="63"/>
      <c r="O78" s="27">
        <v>20000</v>
      </c>
      <c r="P78" s="26"/>
      <c r="Q78" s="25">
        <v>20000</v>
      </c>
      <c r="R78" s="26"/>
      <c r="S78" s="25">
        <v>15000</v>
      </c>
      <c r="T78" s="26"/>
      <c r="U78" s="25">
        <v>20000</v>
      </c>
      <c r="V78" s="26"/>
      <c r="W78" s="33">
        <v>20000</v>
      </c>
      <c r="X78" s="26"/>
      <c r="Y78" s="72">
        <v>20000</v>
      </c>
      <c r="Z78" s="26"/>
      <c r="AA78" s="13" t="s">
        <v>40</v>
      </c>
      <c r="AB78" s="7"/>
      <c r="AC78" s="7"/>
      <c r="AF78" s="16"/>
      <c r="AG78" s="7"/>
      <c r="AH78" s="25"/>
      <c r="AI78" s="26"/>
      <c r="AJ78" s="25"/>
      <c r="AK78" s="26"/>
    </row>
    <row r="79" spans="1:37">
      <c r="A79" s="7"/>
      <c r="B79" s="7"/>
      <c r="C79" s="7"/>
      <c r="D79" s="7"/>
      <c r="E79" s="7" t="s">
        <v>110</v>
      </c>
      <c r="F79" s="7"/>
      <c r="G79" s="62">
        <v>10000</v>
      </c>
      <c r="H79" s="63"/>
      <c r="I79" s="62">
        <v>10000</v>
      </c>
      <c r="J79" s="63"/>
      <c r="K79" s="62">
        <v>10000</v>
      </c>
      <c r="L79" s="63"/>
      <c r="M79" s="62">
        <v>10000</v>
      </c>
      <c r="N79" s="63"/>
      <c r="O79" s="27">
        <v>10000</v>
      </c>
      <c r="P79" s="26"/>
      <c r="Q79" s="25">
        <v>10000</v>
      </c>
      <c r="R79" s="26"/>
      <c r="S79" s="25">
        <v>7500</v>
      </c>
      <c r="T79" s="26"/>
      <c r="U79" s="25">
        <v>10000</v>
      </c>
      <c r="V79" s="26"/>
      <c r="W79" s="33">
        <v>10000</v>
      </c>
      <c r="X79" s="26"/>
      <c r="Y79" s="72">
        <v>10000</v>
      </c>
      <c r="Z79" s="26"/>
      <c r="AA79" s="13" t="s">
        <v>40</v>
      </c>
      <c r="AB79" s="7"/>
      <c r="AC79" s="7"/>
      <c r="AF79" s="16"/>
      <c r="AG79" s="7"/>
      <c r="AH79" s="25"/>
      <c r="AI79" s="26"/>
      <c r="AJ79" s="25"/>
      <c r="AK79" s="26"/>
    </row>
    <row r="80" spans="1:37">
      <c r="A80" s="7"/>
      <c r="B80" s="7"/>
      <c r="C80" s="7"/>
      <c r="D80" s="7"/>
      <c r="E80" s="7" t="s">
        <v>111</v>
      </c>
      <c r="F80" s="7"/>
      <c r="G80" s="62">
        <v>10000</v>
      </c>
      <c r="H80" s="63"/>
      <c r="I80" s="62">
        <v>10000</v>
      </c>
      <c r="J80" s="63"/>
      <c r="K80" s="62">
        <v>10000</v>
      </c>
      <c r="L80" s="63"/>
      <c r="M80" s="62">
        <v>10000</v>
      </c>
      <c r="N80" s="63"/>
      <c r="O80" s="27">
        <v>10000</v>
      </c>
      <c r="P80" s="26"/>
      <c r="Q80" s="25">
        <v>10000</v>
      </c>
      <c r="R80" s="26"/>
      <c r="S80" s="25">
        <v>7500</v>
      </c>
      <c r="T80" s="26"/>
      <c r="U80" s="25">
        <v>10000</v>
      </c>
      <c r="V80" s="26"/>
      <c r="W80" s="33">
        <v>10000</v>
      </c>
      <c r="X80" s="26"/>
      <c r="Y80" s="72">
        <v>10000</v>
      </c>
      <c r="Z80" s="26"/>
      <c r="AA80" s="13" t="s">
        <v>40</v>
      </c>
      <c r="AB80" s="7"/>
      <c r="AC80" s="7"/>
      <c r="AF80" s="16"/>
      <c r="AG80" s="7"/>
      <c r="AH80" s="25"/>
      <c r="AI80" s="26"/>
      <c r="AJ80" s="25"/>
      <c r="AK80" s="26"/>
    </row>
    <row r="81" spans="1:37">
      <c r="A81" s="7"/>
      <c r="B81" s="7"/>
      <c r="C81" s="7"/>
      <c r="D81" s="7"/>
      <c r="E81" s="7" t="s">
        <v>112</v>
      </c>
      <c r="F81" s="7"/>
      <c r="G81" s="62">
        <v>7500</v>
      </c>
      <c r="H81" s="63"/>
      <c r="I81" s="62">
        <v>7500</v>
      </c>
      <c r="J81" s="63"/>
      <c r="K81" s="62">
        <v>3750</v>
      </c>
      <c r="L81" s="63"/>
      <c r="M81" s="62">
        <v>7500</v>
      </c>
      <c r="N81" s="63"/>
      <c r="O81" s="27">
        <v>7500</v>
      </c>
      <c r="P81" s="26"/>
      <c r="Q81" s="25">
        <v>7500</v>
      </c>
      <c r="R81" s="26"/>
      <c r="S81" s="25">
        <v>5625</v>
      </c>
      <c r="T81" s="26"/>
      <c r="U81" s="25">
        <v>7500</v>
      </c>
      <c r="V81" s="26"/>
      <c r="W81" s="33">
        <v>7500</v>
      </c>
      <c r="X81" s="26"/>
      <c r="Y81" s="72">
        <v>7500</v>
      </c>
      <c r="Z81" s="26"/>
      <c r="AA81" s="13" t="s">
        <v>40</v>
      </c>
      <c r="AB81" s="7"/>
      <c r="AC81" s="7"/>
      <c r="AF81" s="16"/>
      <c r="AG81" s="7"/>
      <c r="AH81" s="25"/>
      <c r="AI81" s="26"/>
      <c r="AJ81" s="25"/>
      <c r="AK81" s="26"/>
    </row>
    <row r="82" spans="1:37">
      <c r="A82" s="7"/>
      <c r="B82" s="7"/>
      <c r="C82" s="7"/>
      <c r="D82" s="7"/>
      <c r="E82" s="7" t="s">
        <v>113</v>
      </c>
      <c r="F82" s="7"/>
      <c r="G82" s="62">
        <v>5000</v>
      </c>
      <c r="H82" s="63"/>
      <c r="I82" s="62">
        <v>5000</v>
      </c>
      <c r="J82" s="63"/>
      <c r="K82" s="62">
        <v>5000</v>
      </c>
      <c r="L82" s="63"/>
      <c r="M82" s="62">
        <v>5000</v>
      </c>
      <c r="N82" s="63"/>
      <c r="O82" s="27">
        <v>5000</v>
      </c>
      <c r="P82" s="26"/>
      <c r="Q82" s="25">
        <v>5000</v>
      </c>
      <c r="R82" s="26"/>
      <c r="S82" s="25">
        <v>2500</v>
      </c>
      <c r="T82" s="26"/>
      <c r="U82" s="25">
        <v>5000</v>
      </c>
      <c r="V82" s="26"/>
      <c r="W82" s="33">
        <v>5000</v>
      </c>
      <c r="X82" s="26"/>
      <c r="Y82" s="72">
        <v>5000</v>
      </c>
      <c r="Z82" s="26"/>
      <c r="AA82" s="13" t="s">
        <v>40</v>
      </c>
      <c r="AB82" s="7"/>
      <c r="AC82" s="7"/>
      <c r="AF82" s="16"/>
      <c r="AG82" s="7"/>
      <c r="AH82" s="25"/>
      <c r="AI82" s="26"/>
      <c r="AJ82" s="25"/>
      <c r="AK82" s="26"/>
    </row>
    <row r="83" spans="1:37">
      <c r="A83" s="7"/>
      <c r="B83" s="7"/>
      <c r="C83" s="7"/>
      <c r="D83" s="7"/>
      <c r="E83" s="7" t="s">
        <v>114</v>
      </c>
      <c r="F83" s="7"/>
      <c r="G83" s="62">
        <v>5000</v>
      </c>
      <c r="H83" s="63"/>
      <c r="I83" s="62">
        <v>5000</v>
      </c>
      <c r="J83" s="63"/>
      <c r="K83" s="62">
        <v>5000</v>
      </c>
      <c r="L83" s="63"/>
      <c r="M83" s="62">
        <v>5000</v>
      </c>
      <c r="N83" s="63"/>
      <c r="O83" s="27">
        <v>5000</v>
      </c>
      <c r="P83" s="26"/>
      <c r="Q83" s="25">
        <v>5000</v>
      </c>
      <c r="R83" s="26"/>
      <c r="S83" s="25">
        <v>3750</v>
      </c>
      <c r="T83" s="26"/>
      <c r="U83" s="25">
        <v>5000</v>
      </c>
      <c r="V83" s="26"/>
      <c r="W83" s="33">
        <v>5000</v>
      </c>
      <c r="X83" s="26"/>
      <c r="Y83" s="72">
        <v>5000</v>
      </c>
      <c r="Z83" s="26"/>
      <c r="AA83" s="13" t="s">
        <v>40</v>
      </c>
      <c r="AB83" s="7"/>
      <c r="AC83" s="7"/>
      <c r="AF83" s="16"/>
      <c r="AG83" s="7"/>
      <c r="AH83" s="25"/>
      <c r="AI83" s="26"/>
      <c r="AJ83" s="25"/>
      <c r="AK83" s="26"/>
    </row>
    <row r="84" spans="1:37">
      <c r="A84" s="7"/>
      <c r="B84" s="7"/>
      <c r="C84" s="7"/>
      <c r="D84" s="7"/>
      <c r="E84" s="7" t="s">
        <v>115</v>
      </c>
      <c r="F84" s="7"/>
      <c r="G84" s="62">
        <v>5000</v>
      </c>
      <c r="H84" s="63"/>
      <c r="I84" s="62">
        <v>5000</v>
      </c>
      <c r="J84" s="63"/>
      <c r="K84" s="62">
        <v>5000</v>
      </c>
      <c r="L84" s="63"/>
      <c r="M84" s="62">
        <v>5000</v>
      </c>
      <c r="N84" s="63"/>
      <c r="O84" s="27">
        <v>5000</v>
      </c>
      <c r="P84" s="26"/>
      <c r="Q84" s="25">
        <v>5000</v>
      </c>
      <c r="R84" s="26"/>
      <c r="S84" s="25">
        <v>3750</v>
      </c>
      <c r="T84" s="26"/>
      <c r="U84" s="25">
        <v>5000</v>
      </c>
      <c r="V84" s="26"/>
      <c r="W84" s="33">
        <v>5000</v>
      </c>
      <c r="X84" s="26"/>
      <c r="Y84" s="72">
        <v>5000</v>
      </c>
      <c r="Z84" s="26"/>
      <c r="AA84" s="13" t="s">
        <v>40</v>
      </c>
      <c r="AB84" s="7"/>
      <c r="AC84" s="7"/>
      <c r="AF84" s="16"/>
      <c r="AG84" s="7"/>
      <c r="AH84" s="25"/>
      <c r="AI84" s="26"/>
      <c r="AJ84" s="25"/>
      <c r="AK84" s="26"/>
    </row>
    <row r="85" spans="1:37">
      <c r="A85" s="7"/>
      <c r="B85" s="7"/>
      <c r="C85" s="7"/>
      <c r="D85" s="7"/>
      <c r="E85" s="7" t="s">
        <v>116</v>
      </c>
      <c r="F85" s="7"/>
      <c r="G85" s="62">
        <v>5000</v>
      </c>
      <c r="H85" s="63"/>
      <c r="I85" s="62">
        <v>5000</v>
      </c>
      <c r="J85" s="63"/>
      <c r="K85" s="62">
        <v>5000</v>
      </c>
      <c r="L85" s="63"/>
      <c r="M85" s="62">
        <v>5000</v>
      </c>
      <c r="N85" s="63"/>
      <c r="O85" s="27">
        <v>5000</v>
      </c>
      <c r="P85" s="26"/>
      <c r="Q85" s="25">
        <v>5000</v>
      </c>
      <c r="R85" s="26"/>
      <c r="S85" s="25">
        <v>3750</v>
      </c>
      <c r="T85" s="26"/>
      <c r="U85" s="25">
        <v>5000</v>
      </c>
      <c r="V85" s="26"/>
      <c r="W85" s="33">
        <v>5000</v>
      </c>
      <c r="X85" s="26"/>
      <c r="Y85" s="72">
        <v>5000</v>
      </c>
      <c r="Z85" s="26"/>
      <c r="AA85" s="13" t="s">
        <v>40</v>
      </c>
      <c r="AB85" s="7"/>
      <c r="AC85" s="7"/>
      <c r="AF85" s="16"/>
      <c r="AG85" s="7"/>
      <c r="AH85" s="25"/>
      <c r="AI85" s="26"/>
      <c r="AJ85" s="25"/>
      <c r="AK85" s="26"/>
    </row>
    <row r="86" spans="1:37">
      <c r="A86" s="7"/>
      <c r="B86" s="7"/>
      <c r="C86" s="7"/>
      <c r="D86" s="7"/>
      <c r="E86" s="7" t="s">
        <v>117</v>
      </c>
      <c r="F86" s="7"/>
      <c r="G86" s="62">
        <v>5000</v>
      </c>
      <c r="H86" s="63"/>
      <c r="I86" s="62">
        <v>5000</v>
      </c>
      <c r="J86" s="63"/>
      <c r="K86" s="62">
        <v>5000</v>
      </c>
      <c r="L86" s="63"/>
      <c r="M86" s="62">
        <v>5000</v>
      </c>
      <c r="N86" s="63"/>
      <c r="O86" s="27">
        <v>5000</v>
      </c>
      <c r="P86" s="26"/>
      <c r="Q86" s="25">
        <v>5000</v>
      </c>
      <c r="R86" s="26"/>
      <c r="S86" s="25">
        <v>3750</v>
      </c>
      <c r="T86" s="26"/>
      <c r="U86" s="25">
        <v>5000</v>
      </c>
      <c r="V86" s="26"/>
      <c r="W86" s="33">
        <v>5000</v>
      </c>
      <c r="X86" s="26"/>
      <c r="Y86" s="72">
        <v>5000</v>
      </c>
      <c r="Z86" s="26"/>
      <c r="AA86" s="13" t="s">
        <v>40</v>
      </c>
      <c r="AB86" s="7"/>
      <c r="AC86" s="7"/>
      <c r="AF86" s="16"/>
      <c r="AG86" s="7"/>
      <c r="AH86" s="25"/>
      <c r="AI86" s="26"/>
      <c r="AJ86" s="25"/>
      <c r="AK86" s="26"/>
    </row>
    <row r="87" spans="1:37">
      <c r="A87" s="7"/>
      <c r="B87" s="7"/>
      <c r="C87" s="7"/>
      <c r="D87" s="7"/>
      <c r="E87" s="7" t="s">
        <v>118</v>
      </c>
      <c r="F87" s="7"/>
      <c r="G87" s="62">
        <v>5000</v>
      </c>
      <c r="H87" s="63"/>
      <c r="I87" s="62">
        <v>5000</v>
      </c>
      <c r="J87" s="63"/>
      <c r="K87" s="62">
        <v>5000</v>
      </c>
      <c r="L87" s="63"/>
      <c r="M87" s="62">
        <v>5000</v>
      </c>
      <c r="N87" s="63"/>
      <c r="O87" s="27">
        <v>5000</v>
      </c>
      <c r="P87" s="26"/>
      <c r="Q87" s="25">
        <v>5000</v>
      </c>
      <c r="R87" s="26"/>
      <c r="S87" s="25">
        <v>3750</v>
      </c>
      <c r="T87" s="26"/>
      <c r="U87" s="25">
        <v>5000</v>
      </c>
      <c r="V87" s="26"/>
      <c r="W87" s="33">
        <v>5000</v>
      </c>
      <c r="X87" s="26"/>
      <c r="Y87" s="72">
        <v>5000</v>
      </c>
      <c r="Z87" s="26"/>
      <c r="AA87" s="13" t="s">
        <v>40</v>
      </c>
      <c r="AB87" s="7"/>
      <c r="AC87" s="7"/>
      <c r="AF87" s="16"/>
      <c r="AG87" s="7"/>
      <c r="AH87" s="25"/>
      <c r="AI87" s="26"/>
      <c r="AJ87" s="25"/>
      <c r="AK87" s="26"/>
    </row>
    <row r="88" spans="1:37">
      <c r="A88" s="7"/>
      <c r="B88" s="7"/>
      <c r="C88" s="7"/>
      <c r="D88" s="7"/>
      <c r="E88" s="7" t="s">
        <v>119</v>
      </c>
      <c r="F88" s="7"/>
      <c r="G88" s="62">
        <v>10000</v>
      </c>
      <c r="H88" s="63"/>
      <c r="I88" s="62">
        <v>10000</v>
      </c>
      <c r="J88" s="63"/>
      <c r="K88" s="62">
        <v>10000</v>
      </c>
      <c r="L88" s="63"/>
      <c r="M88" s="62">
        <v>10000</v>
      </c>
      <c r="N88" s="63"/>
      <c r="O88" s="27">
        <v>10000</v>
      </c>
      <c r="P88" s="26"/>
      <c r="Q88" s="25">
        <v>10000</v>
      </c>
      <c r="R88" s="26"/>
      <c r="S88" s="25">
        <v>7500</v>
      </c>
      <c r="T88" s="26"/>
      <c r="U88" s="25">
        <v>10000</v>
      </c>
      <c r="V88" s="26"/>
      <c r="W88" s="33">
        <v>10000</v>
      </c>
      <c r="X88" s="26"/>
      <c r="Y88" s="72">
        <v>10000</v>
      </c>
      <c r="Z88" s="26"/>
      <c r="AA88" s="13" t="s">
        <v>40</v>
      </c>
      <c r="AB88" s="7"/>
      <c r="AC88" s="7"/>
      <c r="AF88" s="16"/>
      <c r="AG88" s="7"/>
      <c r="AH88" s="25"/>
      <c r="AI88" s="26"/>
      <c r="AJ88" s="25"/>
      <c r="AK88" s="26"/>
    </row>
    <row r="89" spans="1:37">
      <c r="A89" s="7"/>
      <c r="B89" s="7"/>
      <c r="C89" s="7"/>
      <c r="D89" s="7"/>
      <c r="E89" s="7" t="s">
        <v>120</v>
      </c>
      <c r="F89" s="7"/>
      <c r="G89" s="62">
        <v>7500</v>
      </c>
      <c r="H89" s="63"/>
      <c r="I89" s="62">
        <v>7500</v>
      </c>
      <c r="J89" s="63"/>
      <c r="K89" s="62">
        <v>7500</v>
      </c>
      <c r="L89" s="63"/>
      <c r="M89" s="62">
        <v>7500</v>
      </c>
      <c r="N89" s="63"/>
      <c r="O89" s="27">
        <v>6875</v>
      </c>
      <c r="P89" s="26"/>
      <c r="Q89" s="25">
        <v>7500</v>
      </c>
      <c r="R89" s="26"/>
      <c r="S89" s="25">
        <v>5625</v>
      </c>
      <c r="T89" s="26"/>
      <c r="U89" s="25">
        <v>7500</v>
      </c>
      <c r="V89" s="26"/>
      <c r="W89" s="33">
        <v>7500</v>
      </c>
      <c r="X89" s="26"/>
      <c r="Y89" s="72">
        <v>7500</v>
      </c>
      <c r="Z89" s="26"/>
      <c r="AA89" s="13" t="s">
        <v>40</v>
      </c>
      <c r="AB89" s="7"/>
      <c r="AC89" s="7"/>
      <c r="AF89" s="16"/>
      <c r="AG89" s="7"/>
      <c r="AH89" s="25"/>
      <c r="AI89" s="26"/>
      <c r="AJ89" s="25"/>
      <c r="AK89" s="26"/>
    </row>
    <row r="90" spans="1:37" ht="15.75" thickBot="1">
      <c r="A90" s="7"/>
      <c r="B90" s="7"/>
      <c r="C90" s="7"/>
      <c r="D90" s="7"/>
      <c r="E90" s="7" t="s">
        <v>121</v>
      </c>
      <c r="F90" s="7"/>
      <c r="G90" s="65">
        <v>5526</v>
      </c>
      <c r="H90" s="63"/>
      <c r="I90" s="65">
        <v>5000</v>
      </c>
      <c r="J90" s="63"/>
      <c r="K90" s="65">
        <v>5518</v>
      </c>
      <c r="L90" s="63"/>
      <c r="M90" s="65">
        <v>5000</v>
      </c>
      <c r="N90" s="63"/>
      <c r="O90" s="36">
        <v>5665</v>
      </c>
      <c r="P90" s="26"/>
      <c r="Q90" s="35">
        <v>5000</v>
      </c>
      <c r="R90" s="26"/>
      <c r="S90" s="35">
        <v>4158</v>
      </c>
      <c r="T90" s="26"/>
      <c r="U90" s="35">
        <v>5000</v>
      </c>
      <c r="V90" s="26"/>
      <c r="W90" s="37">
        <v>5000</v>
      </c>
      <c r="X90" s="26"/>
      <c r="Y90" s="73">
        <v>5000</v>
      </c>
      <c r="Z90" s="26"/>
      <c r="AA90" s="13" t="s">
        <v>40</v>
      </c>
      <c r="AB90" s="7"/>
      <c r="AC90" s="7"/>
      <c r="AF90" s="16"/>
      <c r="AG90" s="7"/>
      <c r="AH90" s="25"/>
      <c r="AI90" s="26"/>
      <c r="AJ90" s="25"/>
      <c r="AK90" s="26"/>
    </row>
    <row r="91" spans="1:37">
      <c r="A91" s="7"/>
      <c r="B91" s="7"/>
      <c r="C91" s="7"/>
      <c r="D91" s="7" t="s">
        <v>122</v>
      </c>
      <c r="E91" s="7"/>
      <c r="F91" s="7"/>
      <c r="G91" s="62">
        <f>ROUND(SUM(G76:G90),5)</f>
        <v>105526</v>
      </c>
      <c r="H91" s="63"/>
      <c r="I91" s="62">
        <f>ROUND(SUM(I76:I90),5)</f>
        <v>105000</v>
      </c>
      <c r="J91" s="63"/>
      <c r="K91" s="62">
        <f>ROUND(SUM(K76:K90),5)</f>
        <v>101768</v>
      </c>
      <c r="L91" s="63"/>
      <c r="M91" s="62">
        <f>ROUND(SUM(M76:M90),5)</f>
        <v>105000</v>
      </c>
      <c r="N91" s="63"/>
      <c r="O91" s="27">
        <f>ROUND(SUM(O76:O90),5)</f>
        <v>105079</v>
      </c>
      <c r="P91" s="26"/>
      <c r="Q91" s="25">
        <f>ROUND(SUM(Q76:Q90),5)</f>
        <v>105000</v>
      </c>
      <c r="R91" s="26"/>
      <c r="S91" s="25">
        <f>ROUND(SUM(S76:S90),5)</f>
        <v>77658</v>
      </c>
      <c r="T91" s="26"/>
      <c r="U91" s="25">
        <f>ROUND(SUM(U76:U90),5)</f>
        <v>105000</v>
      </c>
      <c r="V91" s="26"/>
      <c r="W91" s="28">
        <f>ROUND(SUM(W76:W90),5)</f>
        <v>105000</v>
      </c>
      <c r="X91" s="26"/>
      <c r="Y91" s="62">
        <f>ROUND(SUM(Y76:Y90),5)</f>
        <v>105000</v>
      </c>
      <c r="Z91" s="26"/>
      <c r="AB91" s="7"/>
      <c r="AC91" s="7"/>
      <c r="AF91" s="16"/>
      <c r="AG91" s="7"/>
      <c r="AH91" s="25"/>
      <c r="AI91" s="26"/>
      <c r="AJ91" s="25"/>
      <c r="AK91" s="26"/>
    </row>
    <row r="92" spans="1:37">
      <c r="A92" s="7"/>
      <c r="B92" s="7"/>
      <c r="C92" s="7"/>
      <c r="D92" s="7" t="s">
        <v>123</v>
      </c>
      <c r="E92" s="7"/>
      <c r="F92" s="7"/>
      <c r="G92" s="62"/>
      <c r="H92" s="63"/>
      <c r="I92" s="62"/>
      <c r="J92" s="63"/>
      <c r="K92" s="62"/>
      <c r="L92" s="63"/>
      <c r="M92" s="62"/>
      <c r="N92" s="63"/>
      <c r="O92" s="27"/>
      <c r="P92" s="26"/>
      <c r="Q92" s="25"/>
      <c r="R92" s="26"/>
      <c r="S92" s="25"/>
      <c r="T92" s="26"/>
      <c r="U92" s="25"/>
      <c r="V92" s="26"/>
      <c r="W92" s="28"/>
      <c r="X92" s="26"/>
      <c r="Y92" s="62"/>
      <c r="Z92" s="26"/>
      <c r="AB92" s="7"/>
      <c r="AC92" s="7"/>
      <c r="AF92" s="16"/>
      <c r="AG92" s="7"/>
      <c r="AH92" s="25"/>
      <c r="AI92" s="26"/>
      <c r="AJ92" s="25"/>
      <c r="AK92" s="26"/>
    </row>
    <row r="93" spans="1:37">
      <c r="A93" s="7"/>
      <c r="B93" s="7"/>
      <c r="C93" s="7"/>
      <c r="D93" s="7"/>
      <c r="E93" s="7" t="s">
        <v>124</v>
      </c>
      <c r="F93" s="7"/>
      <c r="G93" s="62"/>
      <c r="H93" s="63"/>
      <c r="I93" s="62"/>
      <c r="J93" s="63"/>
      <c r="K93" s="62"/>
      <c r="L93" s="63"/>
      <c r="M93" s="62"/>
      <c r="N93" s="63"/>
      <c r="O93" s="27"/>
      <c r="P93" s="26"/>
      <c r="Q93" s="25"/>
      <c r="R93" s="26"/>
      <c r="S93" s="25">
        <v>7500</v>
      </c>
      <c r="T93" s="26"/>
      <c r="U93" s="25">
        <v>10000</v>
      </c>
      <c r="V93" s="26"/>
      <c r="W93" s="33">
        <v>10000</v>
      </c>
      <c r="X93" s="26"/>
      <c r="Y93" s="72">
        <v>10000</v>
      </c>
      <c r="Z93" s="26"/>
      <c r="AA93" s="13" t="s">
        <v>40</v>
      </c>
      <c r="AB93" s="7"/>
      <c r="AC93" s="7"/>
      <c r="AF93" s="16"/>
      <c r="AG93" s="7"/>
      <c r="AH93" s="25"/>
      <c r="AI93" s="26"/>
      <c r="AJ93" s="25"/>
      <c r="AK93" s="26"/>
    </row>
    <row r="94" spans="1:37">
      <c r="A94" s="7"/>
      <c r="B94" s="7"/>
      <c r="C94" s="7"/>
      <c r="D94" s="7"/>
      <c r="E94" s="7" t="s">
        <v>125</v>
      </c>
      <c r="F94" s="7"/>
      <c r="G94" s="62"/>
      <c r="H94" s="63"/>
      <c r="I94" s="62"/>
      <c r="J94" s="63"/>
      <c r="K94" s="62"/>
      <c r="L94" s="63"/>
      <c r="M94" s="62"/>
      <c r="N94" s="63"/>
      <c r="O94" s="27"/>
      <c r="P94" s="26"/>
      <c r="Q94" s="25"/>
      <c r="R94" s="26"/>
      <c r="S94" s="25">
        <v>15000</v>
      </c>
      <c r="T94" s="26"/>
      <c r="U94" s="25">
        <v>25000</v>
      </c>
      <c r="V94" s="26"/>
      <c r="W94" s="33">
        <v>25000</v>
      </c>
      <c r="X94" s="26"/>
      <c r="Y94" s="72">
        <v>25000</v>
      </c>
      <c r="Z94" s="26"/>
      <c r="AA94" s="13" t="s">
        <v>40</v>
      </c>
      <c r="AB94" s="7"/>
      <c r="AC94" s="7"/>
      <c r="AF94" s="16"/>
      <c r="AG94" s="7"/>
      <c r="AH94" s="25"/>
      <c r="AI94" s="26"/>
      <c r="AJ94" s="25"/>
      <c r="AK94" s="26"/>
    </row>
    <row r="95" spans="1:37">
      <c r="A95" s="7"/>
      <c r="B95" s="7"/>
      <c r="C95" s="7"/>
      <c r="D95" s="7"/>
      <c r="E95" s="7" t="s">
        <v>126</v>
      </c>
      <c r="F95" s="7"/>
      <c r="G95" s="62"/>
      <c r="H95" s="63"/>
      <c r="I95" s="62"/>
      <c r="J95" s="63"/>
      <c r="K95" s="62"/>
      <c r="L95" s="63"/>
      <c r="M95" s="62"/>
      <c r="N95" s="63"/>
      <c r="O95" s="27"/>
      <c r="P95" s="26"/>
      <c r="Q95" s="25"/>
      <c r="R95" s="26"/>
      <c r="S95" s="25">
        <v>6750</v>
      </c>
      <c r="T95" s="26"/>
      <c r="U95" s="25">
        <v>9000</v>
      </c>
      <c r="V95" s="26"/>
      <c r="W95" s="33">
        <v>9000</v>
      </c>
      <c r="X95" s="26"/>
      <c r="Y95" s="72">
        <v>9000</v>
      </c>
      <c r="Z95" s="26"/>
      <c r="AA95" s="13" t="s">
        <v>40</v>
      </c>
      <c r="AB95" s="7"/>
      <c r="AC95" s="7"/>
      <c r="AF95" s="16"/>
      <c r="AG95" s="7"/>
      <c r="AH95" s="25"/>
      <c r="AI95" s="26"/>
      <c r="AJ95" s="25"/>
      <c r="AK95" s="26"/>
    </row>
    <row r="96" spans="1:37" ht="15.75" thickBot="1">
      <c r="A96" s="7"/>
      <c r="B96" s="7"/>
      <c r="C96" s="7"/>
      <c r="D96" s="7"/>
      <c r="E96" s="7" t="s">
        <v>127</v>
      </c>
      <c r="F96" s="7"/>
      <c r="G96" s="65"/>
      <c r="H96" s="63"/>
      <c r="I96" s="62"/>
      <c r="J96" s="63"/>
      <c r="K96" s="65"/>
      <c r="L96" s="63"/>
      <c r="M96" s="62"/>
      <c r="N96" s="63"/>
      <c r="O96" s="36"/>
      <c r="P96" s="26"/>
      <c r="Q96" s="35"/>
      <c r="R96" s="26"/>
      <c r="S96" s="35">
        <v>1403</v>
      </c>
      <c r="T96" s="26"/>
      <c r="U96" s="35">
        <v>2660</v>
      </c>
      <c r="V96" s="26"/>
      <c r="W96" s="37">
        <v>2660</v>
      </c>
      <c r="X96" s="26"/>
      <c r="Y96" s="73">
        <v>2660</v>
      </c>
      <c r="Z96" s="26"/>
      <c r="AA96" s="13" t="s">
        <v>40</v>
      </c>
      <c r="AB96" s="7"/>
      <c r="AC96" s="7"/>
      <c r="AF96" s="16"/>
      <c r="AG96" s="7"/>
      <c r="AH96" s="25"/>
      <c r="AI96" s="26"/>
      <c r="AJ96" s="25"/>
      <c r="AK96" s="26"/>
    </row>
    <row r="97" spans="1:37">
      <c r="A97" s="7"/>
      <c r="B97" s="7"/>
      <c r="C97" s="7"/>
      <c r="D97" s="7" t="s">
        <v>128</v>
      </c>
      <c r="E97" s="7"/>
      <c r="F97" s="7"/>
      <c r="G97" s="62"/>
      <c r="H97" s="63"/>
      <c r="I97" s="62"/>
      <c r="J97" s="63"/>
      <c r="K97" s="62"/>
      <c r="L97" s="63"/>
      <c r="M97" s="62"/>
      <c r="N97" s="63"/>
      <c r="O97" s="27"/>
      <c r="P97" s="26"/>
      <c r="Q97" s="25"/>
      <c r="R97" s="26"/>
      <c r="S97" s="25">
        <f>ROUND(SUM(S92:S96),5)</f>
        <v>30653</v>
      </c>
      <c r="T97" s="26"/>
      <c r="U97" s="25">
        <f>ROUND(SUM(U92:U96),5)</f>
        <v>46660</v>
      </c>
      <c r="V97" s="26"/>
      <c r="W97" s="28">
        <f>ROUND(SUM(W92:W96),5)</f>
        <v>46660</v>
      </c>
      <c r="X97" s="26"/>
      <c r="Y97" s="62">
        <f>ROUND(SUM(Y92:Y96),5)</f>
        <v>46660</v>
      </c>
      <c r="Z97" s="26"/>
      <c r="AB97" s="7"/>
      <c r="AC97" s="7"/>
      <c r="AF97" s="16"/>
      <c r="AG97" s="7"/>
      <c r="AH97" s="25"/>
      <c r="AI97" s="26"/>
      <c r="AJ97" s="25"/>
      <c r="AK97" s="26"/>
    </row>
    <row r="98" spans="1:37">
      <c r="A98" s="7"/>
      <c r="B98" s="7"/>
      <c r="C98" s="7"/>
      <c r="D98" s="7" t="s">
        <v>129</v>
      </c>
      <c r="E98" s="7"/>
      <c r="F98" s="7"/>
      <c r="G98" s="62"/>
      <c r="H98" s="63"/>
      <c r="I98" s="62"/>
      <c r="J98" s="63"/>
      <c r="K98" s="62"/>
      <c r="L98" s="63"/>
      <c r="M98" s="62"/>
      <c r="N98" s="63"/>
      <c r="O98" s="27"/>
      <c r="P98" s="26"/>
      <c r="Q98" s="25"/>
      <c r="R98" s="26"/>
      <c r="S98" s="25"/>
      <c r="T98" s="26"/>
      <c r="U98" s="25"/>
      <c r="V98" s="26"/>
      <c r="W98" s="28"/>
      <c r="X98" s="26"/>
      <c r="Y98" s="62"/>
      <c r="Z98" s="26"/>
      <c r="AB98" s="7"/>
      <c r="AC98" s="7"/>
      <c r="AF98" s="16"/>
      <c r="AG98" s="7"/>
      <c r="AH98" s="25"/>
      <c r="AI98" s="26"/>
      <c r="AJ98" s="25"/>
      <c r="AK98" s="26"/>
    </row>
    <row r="99" spans="1:37">
      <c r="A99" s="7"/>
      <c r="B99" s="7"/>
      <c r="C99" s="7"/>
      <c r="D99" s="7"/>
      <c r="E99" s="7" t="s">
        <v>130</v>
      </c>
      <c r="F99" s="7"/>
      <c r="G99" s="62"/>
      <c r="H99" s="63"/>
      <c r="I99" s="62"/>
      <c r="J99" s="63"/>
      <c r="K99" s="62"/>
      <c r="L99" s="63"/>
      <c r="M99" s="62"/>
      <c r="N99" s="63"/>
      <c r="O99" s="27"/>
      <c r="P99" s="26"/>
      <c r="Q99" s="25"/>
      <c r="R99" s="26"/>
      <c r="S99" s="25">
        <v>3750</v>
      </c>
      <c r="T99" s="26"/>
      <c r="U99" s="25">
        <v>5000</v>
      </c>
      <c r="V99" s="26"/>
      <c r="W99" s="33">
        <v>5000</v>
      </c>
      <c r="X99" s="26"/>
      <c r="Y99" s="72">
        <v>5000</v>
      </c>
      <c r="Z99" s="26"/>
      <c r="AA99" s="13" t="s">
        <v>131</v>
      </c>
      <c r="AB99" s="7"/>
      <c r="AC99" s="7"/>
      <c r="AF99" s="16"/>
      <c r="AG99" s="7"/>
      <c r="AH99" s="25"/>
      <c r="AI99" s="26"/>
      <c r="AJ99" s="25"/>
      <c r="AK99" s="26"/>
    </row>
    <row r="100" spans="1:37" ht="15.75" thickBot="1">
      <c r="A100" s="7"/>
      <c r="B100" s="7"/>
      <c r="C100" s="7"/>
      <c r="D100" s="7"/>
      <c r="E100" s="7" t="s">
        <v>132</v>
      </c>
      <c r="F100" s="7"/>
      <c r="G100" s="65"/>
      <c r="H100" s="63"/>
      <c r="I100" s="62"/>
      <c r="J100" s="63"/>
      <c r="K100" s="65"/>
      <c r="L100" s="63"/>
      <c r="M100" s="62"/>
      <c r="N100" s="63"/>
      <c r="O100" s="36"/>
      <c r="P100" s="26"/>
      <c r="Q100" s="35"/>
      <c r="R100" s="26"/>
      <c r="S100" s="35">
        <v>191</v>
      </c>
      <c r="T100" s="26"/>
      <c r="U100" s="35">
        <v>450</v>
      </c>
      <c r="V100" s="26"/>
      <c r="W100" s="37">
        <f>Y100</f>
        <v>255</v>
      </c>
      <c r="X100" s="26"/>
      <c r="Y100" s="73">
        <v>255</v>
      </c>
      <c r="Z100" s="26"/>
      <c r="AA100" s="13" t="s">
        <v>103</v>
      </c>
      <c r="AB100" s="7"/>
      <c r="AC100" s="7"/>
      <c r="AF100" s="16"/>
      <c r="AG100" s="7"/>
      <c r="AH100" s="25"/>
      <c r="AI100" s="26"/>
      <c r="AJ100" s="25"/>
      <c r="AK100" s="26"/>
    </row>
    <row r="101" spans="1:37">
      <c r="A101" s="7"/>
      <c r="B101" s="7"/>
      <c r="C101" s="7"/>
      <c r="D101" s="7" t="s">
        <v>133</v>
      </c>
      <c r="E101" s="7"/>
      <c r="F101" s="7"/>
      <c r="G101" s="62"/>
      <c r="H101" s="63"/>
      <c r="I101" s="62"/>
      <c r="J101" s="63"/>
      <c r="K101" s="62"/>
      <c r="L101" s="63"/>
      <c r="M101" s="62"/>
      <c r="N101" s="63"/>
      <c r="O101" s="27"/>
      <c r="P101" s="26"/>
      <c r="Q101" s="25"/>
      <c r="R101" s="26"/>
      <c r="S101" s="25">
        <f>ROUND(SUM(S98:S100),5)</f>
        <v>3941</v>
      </c>
      <c r="T101" s="26"/>
      <c r="U101" s="25">
        <f>ROUND(SUM(U98:U100),5)</f>
        <v>5450</v>
      </c>
      <c r="V101" s="26"/>
      <c r="W101" s="28">
        <f>ROUND(SUM(W98:W100),5)</f>
        <v>5255</v>
      </c>
      <c r="X101" s="26"/>
      <c r="Y101" s="62">
        <f>ROUND(SUM(Y98:Y100),5)</f>
        <v>5255</v>
      </c>
      <c r="Z101" s="26"/>
      <c r="AB101" s="7"/>
      <c r="AC101" s="7"/>
      <c r="AF101" s="16"/>
      <c r="AG101" s="7"/>
      <c r="AH101" s="25"/>
      <c r="AI101" s="26"/>
      <c r="AJ101" s="25"/>
      <c r="AK101" s="26"/>
    </row>
    <row r="102" spans="1:37">
      <c r="A102" s="7"/>
      <c r="B102" s="7"/>
      <c r="C102" s="7"/>
      <c r="D102" s="7" t="s">
        <v>134</v>
      </c>
      <c r="E102" s="7"/>
      <c r="F102" s="7"/>
      <c r="G102" s="62">
        <v>17361</v>
      </c>
      <c r="H102" s="63"/>
      <c r="I102" s="62">
        <v>15000</v>
      </c>
      <c r="J102" s="63"/>
      <c r="K102" s="62">
        <v>11996</v>
      </c>
      <c r="L102" s="63"/>
      <c r="M102" s="62">
        <v>15000</v>
      </c>
      <c r="N102" s="63"/>
      <c r="O102" s="27">
        <v>10514</v>
      </c>
      <c r="P102" s="26"/>
      <c r="Q102" s="25">
        <v>15000</v>
      </c>
      <c r="R102" s="26"/>
      <c r="S102" s="25">
        <v>10376</v>
      </c>
      <c r="T102" s="26"/>
      <c r="U102" s="25">
        <v>15000</v>
      </c>
      <c r="V102" s="26"/>
      <c r="W102" s="33">
        <v>15000</v>
      </c>
      <c r="X102" s="26"/>
      <c r="Y102" s="72">
        <v>15000</v>
      </c>
      <c r="Z102" s="26"/>
      <c r="AA102" s="13" t="s">
        <v>40</v>
      </c>
      <c r="AB102" s="7"/>
      <c r="AC102" s="7"/>
      <c r="AF102" s="16"/>
      <c r="AG102" s="7"/>
      <c r="AH102" s="25"/>
      <c r="AI102" s="26"/>
      <c r="AJ102" s="25"/>
      <c r="AK102" s="26"/>
    </row>
    <row r="103" spans="1:37">
      <c r="A103" s="7"/>
      <c r="B103" s="7"/>
      <c r="C103" s="7"/>
      <c r="D103" s="7" t="s">
        <v>135</v>
      </c>
      <c r="E103" s="7"/>
      <c r="F103" s="7"/>
      <c r="G103" s="62"/>
      <c r="H103" s="63"/>
      <c r="I103" s="62"/>
      <c r="J103" s="63"/>
      <c r="K103" s="62"/>
      <c r="L103" s="63"/>
      <c r="M103" s="62"/>
      <c r="N103" s="63"/>
      <c r="O103" s="27"/>
      <c r="P103" s="26"/>
      <c r="Q103" s="25"/>
      <c r="R103" s="26"/>
      <c r="S103" s="25"/>
      <c r="T103" s="26"/>
      <c r="U103" s="25"/>
      <c r="V103" s="26"/>
      <c r="W103" s="28"/>
      <c r="X103" s="26"/>
      <c r="Y103" s="62"/>
      <c r="Z103" s="26"/>
      <c r="AB103" s="7"/>
      <c r="AC103" s="7"/>
      <c r="AF103" s="16"/>
      <c r="AG103" s="7"/>
      <c r="AH103" s="25"/>
      <c r="AI103" s="26"/>
      <c r="AJ103" s="25"/>
      <c r="AK103" s="26"/>
    </row>
    <row r="104" spans="1:37">
      <c r="A104" s="7"/>
      <c r="B104" s="7"/>
      <c r="C104" s="7"/>
      <c r="D104" s="7"/>
      <c r="E104" s="7" t="s">
        <v>136</v>
      </c>
      <c r="F104" s="7"/>
      <c r="G104" s="62">
        <v>27513</v>
      </c>
      <c r="H104" s="63"/>
      <c r="I104" s="62">
        <v>25000</v>
      </c>
      <c r="J104" s="63"/>
      <c r="K104" s="62">
        <v>30012</v>
      </c>
      <c r="L104" s="63"/>
      <c r="M104" s="62">
        <v>30000</v>
      </c>
      <c r="N104" s="63"/>
      <c r="O104" s="27">
        <v>25905</v>
      </c>
      <c r="P104" s="26"/>
      <c r="Q104" s="25">
        <v>30000</v>
      </c>
      <c r="R104" s="26"/>
      <c r="S104" s="25">
        <v>33022</v>
      </c>
      <c r="T104" s="26"/>
      <c r="U104" s="25">
        <v>30000</v>
      </c>
      <c r="V104" s="26"/>
      <c r="W104" s="33">
        <v>0</v>
      </c>
      <c r="X104" s="26"/>
      <c r="Y104" s="72">
        <v>0</v>
      </c>
      <c r="Z104" s="26"/>
      <c r="AA104" s="13" t="s">
        <v>137</v>
      </c>
      <c r="AB104" s="7"/>
      <c r="AC104" s="7"/>
      <c r="AF104" s="16"/>
      <c r="AG104" s="7"/>
      <c r="AH104" s="25"/>
      <c r="AI104" s="26"/>
      <c r="AJ104" s="25"/>
      <c r="AK104" s="26"/>
    </row>
    <row r="105" spans="1:37">
      <c r="A105" s="7"/>
      <c r="B105" s="7"/>
      <c r="C105" s="7"/>
      <c r="D105" s="7"/>
      <c r="E105" s="7" t="s">
        <v>138</v>
      </c>
      <c r="F105" s="7"/>
      <c r="G105" s="62">
        <v>16394</v>
      </c>
      <c r="H105" s="63"/>
      <c r="I105" s="62">
        <v>10000</v>
      </c>
      <c r="J105" s="63"/>
      <c r="K105" s="62">
        <v>11285</v>
      </c>
      <c r="L105" s="63"/>
      <c r="M105" s="62">
        <v>15000</v>
      </c>
      <c r="N105" s="63"/>
      <c r="O105" s="27">
        <v>12409</v>
      </c>
      <c r="P105" s="26"/>
      <c r="Q105" s="25">
        <v>15000</v>
      </c>
      <c r="R105" s="26"/>
      <c r="S105" s="25">
        <v>2651</v>
      </c>
      <c r="T105" s="26"/>
      <c r="U105" s="25">
        <v>15000</v>
      </c>
      <c r="V105" s="26"/>
      <c r="W105" s="33">
        <v>7500</v>
      </c>
      <c r="X105" s="26"/>
      <c r="Y105" s="72">
        <v>7500</v>
      </c>
      <c r="Z105" s="26"/>
      <c r="AA105" s="13" t="s">
        <v>139</v>
      </c>
      <c r="AB105" s="7"/>
      <c r="AC105" s="7"/>
      <c r="AF105" s="16"/>
      <c r="AG105" s="7"/>
      <c r="AH105" s="25"/>
      <c r="AI105" s="26"/>
      <c r="AJ105" s="25"/>
      <c r="AK105" s="26"/>
    </row>
    <row r="106" spans="1:37">
      <c r="A106" s="7"/>
      <c r="B106" s="7"/>
      <c r="C106" s="7"/>
      <c r="D106" s="7"/>
      <c r="E106" s="7" t="s">
        <v>140</v>
      </c>
      <c r="F106" s="7"/>
      <c r="G106" s="62">
        <v>29180</v>
      </c>
      <c r="H106" s="63"/>
      <c r="I106" s="62">
        <v>7500</v>
      </c>
      <c r="J106" s="63"/>
      <c r="K106" s="62">
        <v>12435</v>
      </c>
      <c r="L106" s="63"/>
      <c r="M106" s="62">
        <v>15000</v>
      </c>
      <c r="N106" s="63"/>
      <c r="O106" s="27">
        <v>23712</v>
      </c>
      <c r="P106" s="26"/>
      <c r="Q106" s="25">
        <v>15000</v>
      </c>
      <c r="R106" s="26"/>
      <c r="S106" s="25">
        <v>8422</v>
      </c>
      <c r="T106" s="26"/>
      <c r="U106" s="25">
        <v>15000</v>
      </c>
      <c r="V106" s="26"/>
      <c r="W106" s="33">
        <v>7500</v>
      </c>
      <c r="X106" s="26"/>
      <c r="Y106" s="72">
        <v>7500</v>
      </c>
      <c r="Z106" s="26"/>
      <c r="AA106" s="13" t="s">
        <v>141</v>
      </c>
      <c r="AB106" s="7"/>
      <c r="AC106" s="7"/>
      <c r="AF106" s="16"/>
      <c r="AG106" s="7"/>
      <c r="AH106" s="25"/>
      <c r="AI106" s="26"/>
      <c r="AJ106" s="25"/>
      <c r="AK106" s="26"/>
    </row>
    <row r="107" spans="1:37" ht="15.75" thickBot="1">
      <c r="A107" s="7"/>
      <c r="B107" s="7"/>
      <c r="C107" s="7"/>
      <c r="D107" s="7"/>
      <c r="E107" s="7" t="s">
        <v>142</v>
      </c>
      <c r="F107" s="7"/>
      <c r="G107" s="65"/>
      <c r="H107" s="63"/>
      <c r="I107" s="65">
        <v>7500</v>
      </c>
      <c r="J107" s="63"/>
      <c r="K107" s="65"/>
      <c r="L107" s="63"/>
      <c r="M107" s="65">
        <v>15000</v>
      </c>
      <c r="N107" s="63"/>
      <c r="O107" s="36">
        <v>17938</v>
      </c>
      <c r="P107" s="26"/>
      <c r="Q107" s="35">
        <v>15000</v>
      </c>
      <c r="R107" s="26"/>
      <c r="S107" s="35"/>
      <c r="T107" s="26"/>
      <c r="U107" s="35">
        <v>15000</v>
      </c>
      <c r="V107" s="26"/>
      <c r="W107" s="37">
        <v>0</v>
      </c>
      <c r="X107" s="26"/>
      <c r="Y107" s="73">
        <v>0</v>
      </c>
      <c r="Z107" s="26"/>
      <c r="AA107" s="13" t="s">
        <v>143</v>
      </c>
      <c r="AB107" s="7"/>
      <c r="AC107" s="7"/>
      <c r="AF107" s="16"/>
      <c r="AG107" s="7"/>
      <c r="AH107" s="25"/>
      <c r="AI107" s="26"/>
      <c r="AJ107" s="25"/>
      <c r="AK107" s="26"/>
    </row>
    <row r="108" spans="1:37">
      <c r="A108" s="7"/>
      <c r="B108" s="7"/>
      <c r="C108" s="7"/>
      <c r="D108" s="7" t="s">
        <v>144</v>
      </c>
      <c r="E108" s="7"/>
      <c r="F108" s="7"/>
      <c r="G108" s="62">
        <f>ROUND(SUM(G103:G107),5)</f>
        <v>73087</v>
      </c>
      <c r="H108" s="63"/>
      <c r="I108" s="62">
        <f>ROUND(SUM(I103:I107),5)</f>
        <v>50000</v>
      </c>
      <c r="J108" s="63"/>
      <c r="K108" s="62">
        <f>ROUND(SUM(K103:K107),5)</f>
        <v>53732</v>
      </c>
      <c r="L108" s="63"/>
      <c r="M108" s="62">
        <f>ROUND(SUM(M103:M107),5)</f>
        <v>75000</v>
      </c>
      <c r="N108" s="63"/>
      <c r="O108" s="27">
        <f>ROUND(SUM(O103:O107),5)</f>
        <v>79964</v>
      </c>
      <c r="P108" s="26"/>
      <c r="Q108" s="25">
        <f>ROUND(SUM(Q103:Q107),5)</f>
        <v>75000</v>
      </c>
      <c r="R108" s="26"/>
      <c r="S108" s="25">
        <f>ROUND(SUM(S103:S107),5)</f>
        <v>44095</v>
      </c>
      <c r="T108" s="26"/>
      <c r="U108" s="25">
        <f>ROUND(SUM(U103:U107),5)</f>
        <v>75000</v>
      </c>
      <c r="V108" s="26"/>
      <c r="W108" s="28">
        <f>ROUND(SUM(W103:W107),5)</f>
        <v>15000</v>
      </c>
      <c r="X108" s="26"/>
      <c r="Y108" s="62">
        <f>ROUND(SUM(Y103:Y107),5)</f>
        <v>15000</v>
      </c>
      <c r="Z108" s="26"/>
      <c r="AB108" s="7"/>
      <c r="AC108" s="7"/>
      <c r="AF108" s="16"/>
      <c r="AG108" s="7"/>
      <c r="AH108" s="25"/>
      <c r="AI108" s="26"/>
      <c r="AJ108" s="25"/>
      <c r="AK108" s="26"/>
    </row>
    <row r="109" spans="1:37">
      <c r="A109" s="7"/>
      <c r="B109" s="7"/>
      <c r="C109" s="7"/>
      <c r="D109" s="7" t="s">
        <v>145</v>
      </c>
      <c r="E109" s="7"/>
      <c r="F109" s="7"/>
      <c r="G109" s="62"/>
      <c r="H109" s="63"/>
      <c r="I109" s="62"/>
      <c r="J109" s="63"/>
      <c r="K109" s="62"/>
      <c r="L109" s="63"/>
      <c r="M109" s="62"/>
      <c r="N109" s="63"/>
      <c r="O109" s="27"/>
      <c r="P109" s="26"/>
      <c r="Q109" s="25"/>
      <c r="R109" s="26"/>
      <c r="S109" s="25"/>
      <c r="T109" s="26"/>
      <c r="U109" s="25"/>
      <c r="V109" s="26"/>
      <c r="W109" s="28"/>
      <c r="X109" s="26"/>
      <c r="Y109" s="62"/>
      <c r="Z109" s="26"/>
      <c r="AB109" s="7"/>
      <c r="AC109" s="7"/>
      <c r="AF109" s="16"/>
      <c r="AG109" s="7"/>
      <c r="AH109" s="25"/>
      <c r="AI109" s="26"/>
      <c r="AJ109" s="25"/>
      <c r="AK109" s="26"/>
    </row>
    <row r="110" spans="1:37">
      <c r="A110" s="7"/>
      <c r="B110" s="7"/>
      <c r="C110" s="7"/>
      <c r="D110" s="7"/>
      <c r="E110" s="7" t="s">
        <v>146</v>
      </c>
      <c r="F110" s="7"/>
      <c r="G110" s="62">
        <v>13869</v>
      </c>
      <c r="H110" s="63"/>
      <c r="I110" s="62">
        <v>10000</v>
      </c>
      <c r="J110" s="63"/>
      <c r="K110" s="62">
        <v>12311</v>
      </c>
      <c r="L110" s="63"/>
      <c r="M110" s="62">
        <v>12000</v>
      </c>
      <c r="N110" s="63"/>
      <c r="O110" s="27">
        <v>11578</v>
      </c>
      <c r="P110" s="26"/>
      <c r="Q110" s="25">
        <v>14000</v>
      </c>
      <c r="R110" s="26"/>
      <c r="S110" s="25">
        <v>7442</v>
      </c>
      <c r="T110" s="26"/>
      <c r="U110" s="25">
        <v>14000</v>
      </c>
      <c r="V110" s="26"/>
      <c r="W110" s="33">
        <v>7000</v>
      </c>
      <c r="X110" s="26"/>
      <c r="Y110" s="72">
        <v>7000</v>
      </c>
      <c r="Z110" s="26"/>
      <c r="AA110" s="13" t="s">
        <v>147</v>
      </c>
      <c r="AB110" s="7"/>
      <c r="AC110" s="7"/>
      <c r="AF110" s="16"/>
      <c r="AG110" s="7"/>
      <c r="AH110" s="25"/>
      <c r="AI110" s="26"/>
      <c r="AJ110" s="25"/>
      <c r="AK110" s="26"/>
    </row>
    <row r="111" spans="1:37">
      <c r="A111" s="7"/>
      <c r="B111" s="7"/>
      <c r="C111" s="7"/>
      <c r="D111" s="7"/>
      <c r="E111" s="7" t="s">
        <v>148</v>
      </c>
      <c r="F111" s="7"/>
      <c r="G111" s="62">
        <v>4736</v>
      </c>
      <c r="H111" s="63"/>
      <c r="I111" s="62">
        <v>3000</v>
      </c>
      <c r="J111" s="63"/>
      <c r="K111" s="62">
        <v>4617</v>
      </c>
      <c r="L111" s="63"/>
      <c r="M111" s="62">
        <v>5000</v>
      </c>
      <c r="N111" s="63"/>
      <c r="O111" s="27">
        <v>2182</v>
      </c>
      <c r="P111" s="26"/>
      <c r="Q111" s="25">
        <v>5000</v>
      </c>
      <c r="R111" s="26"/>
      <c r="S111" s="25">
        <v>1794</v>
      </c>
      <c r="T111" s="26"/>
      <c r="U111" s="25">
        <v>5000</v>
      </c>
      <c r="V111" s="26"/>
      <c r="W111" s="33">
        <v>2500</v>
      </c>
      <c r="X111" s="26"/>
      <c r="Y111" s="72">
        <v>2500</v>
      </c>
      <c r="Z111" s="26"/>
      <c r="AA111" s="13" t="s">
        <v>147</v>
      </c>
      <c r="AB111" s="7"/>
      <c r="AC111" s="7"/>
      <c r="AF111" s="16"/>
      <c r="AG111" s="7"/>
      <c r="AH111" s="25"/>
      <c r="AI111" s="26"/>
      <c r="AJ111" s="25"/>
      <c r="AK111" s="26"/>
    </row>
    <row r="112" spans="1:37">
      <c r="A112" s="7"/>
      <c r="B112" s="7"/>
      <c r="C112" s="7"/>
      <c r="D112" s="7"/>
      <c r="E112" s="7" t="s">
        <v>149</v>
      </c>
      <c r="F112" s="7"/>
      <c r="G112" s="62">
        <v>14381</v>
      </c>
      <c r="H112" s="63"/>
      <c r="I112" s="62">
        <v>10000</v>
      </c>
      <c r="J112" s="63"/>
      <c r="K112" s="62">
        <v>12180</v>
      </c>
      <c r="L112" s="63"/>
      <c r="M112" s="62">
        <v>15000</v>
      </c>
      <c r="N112" s="63"/>
      <c r="O112" s="27">
        <v>11792</v>
      </c>
      <c r="P112" s="26"/>
      <c r="Q112" s="25">
        <v>10000</v>
      </c>
      <c r="R112" s="26"/>
      <c r="S112" s="25">
        <v>7916</v>
      </c>
      <c r="T112" s="26"/>
      <c r="U112" s="25">
        <v>10000</v>
      </c>
      <c r="V112" s="26"/>
      <c r="W112" s="33">
        <v>5000</v>
      </c>
      <c r="X112" s="26"/>
      <c r="Y112" s="72">
        <v>5000</v>
      </c>
      <c r="Z112" s="26"/>
      <c r="AA112" s="13" t="s">
        <v>147</v>
      </c>
      <c r="AB112" s="7"/>
      <c r="AC112" s="7"/>
      <c r="AF112" s="16"/>
      <c r="AG112" s="7"/>
      <c r="AH112" s="25"/>
      <c r="AI112" s="26"/>
      <c r="AJ112" s="25"/>
      <c r="AK112" s="26"/>
    </row>
    <row r="113" spans="1:37">
      <c r="A113" s="7"/>
      <c r="B113" s="7"/>
      <c r="C113" s="7"/>
      <c r="D113" s="7"/>
      <c r="E113" s="7" t="s">
        <v>150</v>
      </c>
      <c r="F113" s="7"/>
      <c r="G113" s="62">
        <v>1875</v>
      </c>
      <c r="H113" s="63"/>
      <c r="I113" s="62">
        <v>1000</v>
      </c>
      <c r="J113" s="63"/>
      <c r="K113" s="62">
        <v>605</v>
      </c>
      <c r="L113" s="63"/>
      <c r="M113" s="62">
        <v>1000</v>
      </c>
      <c r="N113" s="63"/>
      <c r="O113" s="27"/>
      <c r="P113" s="26"/>
      <c r="Q113" s="25">
        <v>500</v>
      </c>
      <c r="R113" s="26"/>
      <c r="S113" s="25">
        <v>143</v>
      </c>
      <c r="T113" s="26"/>
      <c r="U113" s="25">
        <v>500</v>
      </c>
      <c r="V113" s="26"/>
      <c r="W113" s="33">
        <v>250</v>
      </c>
      <c r="X113" s="26"/>
      <c r="Y113" s="72">
        <v>250</v>
      </c>
      <c r="Z113" s="26"/>
      <c r="AA113" s="13" t="s">
        <v>147</v>
      </c>
      <c r="AB113" s="7"/>
      <c r="AC113" s="7"/>
      <c r="AF113" s="16"/>
      <c r="AG113" s="7"/>
      <c r="AH113" s="25"/>
      <c r="AI113" s="26"/>
      <c r="AJ113" s="25"/>
      <c r="AK113" s="26"/>
    </row>
    <row r="114" spans="1:37">
      <c r="A114" s="7"/>
      <c r="B114" s="7"/>
      <c r="C114" s="7"/>
      <c r="D114" s="7"/>
      <c r="E114" s="7" t="s">
        <v>151</v>
      </c>
      <c r="F114" s="7"/>
      <c r="G114" s="62">
        <v>1225</v>
      </c>
      <c r="H114" s="63"/>
      <c r="I114" s="62">
        <v>1000</v>
      </c>
      <c r="J114" s="63"/>
      <c r="K114" s="62">
        <v>69</v>
      </c>
      <c r="L114" s="63"/>
      <c r="M114" s="62">
        <v>1000</v>
      </c>
      <c r="N114" s="63"/>
      <c r="O114" s="27"/>
      <c r="P114" s="26"/>
      <c r="Q114" s="25">
        <v>500</v>
      </c>
      <c r="R114" s="26"/>
      <c r="S114" s="25">
        <v>165</v>
      </c>
      <c r="T114" s="26"/>
      <c r="U114" s="25">
        <v>500</v>
      </c>
      <c r="V114" s="26"/>
      <c r="W114" s="33">
        <v>250</v>
      </c>
      <c r="X114" s="26"/>
      <c r="Y114" s="72">
        <v>250</v>
      </c>
      <c r="Z114" s="26"/>
      <c r="AA114" s="13" t="s">
        <v>147</v>
      </c>
      <c r="AB114" s="7"/>
      <c r="AC114" s="7"/>
      <c r="AF114" s="16"/>
      <c r="AG114" s="7"/>
      <c r="AH114" s="25"/>
      <c r="AI114" s="26"/>
      <c r="AJ114" s="25"/>
      <c r="AK114" s="26"/>
    </row>
    <row r="115" spans="1:37">
      <c r="A115" s="7"/>
      <c r="B115" s="7"/>
      <c r="C115" s="7"/>
      <c r="D115" s="7"/>
      <c r="E115" s="7" t="s">
        <v>152</v>
      </c>
      <c r="F115" s="7"/>
      <c r="G115" s="62">
        <v>155</v>
      </c>
      <c r="H115" s="63"/>
      <c r="I115" s="62">
        <v>1000</v>
      </c>
      <c r="J115" s="63"/>
      <c r="K115" s="62">
        <v>68</v>
      </c>
      <c r="L115" s="63"/>
      <c r="M115" s="62">
        <v>1000</v>
      </c>
      <c r="N115" s="63"/>
      <c r="O115" s="27">
        <v>103</v>
      </c>
      <c r="P115" s="26"/>
      <c r="Q115" s="25">
        <v>500</v>
      </c>
      <c r="R115" s="26"/>
      <c r="S115" s="25"/>
      <c r="T115" s="26"/>
      <c r="U115" s="25">
        <v>500</v>
      </c>
      <c r="V115" s="26"/>
      <c r="W115" s="33">
        <v>250</v>
      </c>
      <c r="X115" s="26"/>
      <c r="Y115" s="72">
        <v>250</v>
      </c>
      <c r="Z115" s="26"/>
      <c r="AA115" s="13" t="s">
        <v>147</v>
      </c>
      <c r="AB115" s="7"/>
      <c r="AC115" s="7"/>
      <c r="AF115" s="16"/>
      <c r="AG115" s="7"/>
      <c r="AH115" s="25"/>
      <c r="AI115" s="26"/>
      <c r="AJ115" s="25"/>
      <c r="AK115" s="26"/>
    </row>
    <row r="116" spans="1:37">
      <c r="A116" s="7"/>
      <c r="B116" s="7"/>
      <c r="C116" s="7"/>
      <c r="D116" s="7"/>
      <c r="E116" s="7" t="s">
        <v>153</v>
      </c>
      <c r="F116" s="7"/>
      <c r="G116" s="62">
        <v>376</v>
      </c>
      <c r="H116" s="63"/>
      <c r="I116" s="62">
        <v>1000</v>
      </c>
      <c r="J116" s="63"/>
      <c r="K116" s="62">
        <v>82</v>
      </c>
      <c r="L116" s="63"/>
      <c r="M116" s="62">
        <v>1000</v>
      </c>
      <c r="N116" s="63"/>
      <c r="O116" s="27">
        <v>72</v>
      </c>
      <c r="P116" s="26"/>
      <c r="Q116" s="25">
        <v>500</v>
      </c>
      <c r="R116" s="26"/>
      <c r="S116" s="25">
        <v>150</v>
      </c>
      <c r="T116" s="26"/>
      <c r="U116" s="25">
        <v>500</v>
      </c>
      <c r="V116" s="26"/>
      <c r="W116" s="33">
        <v>250</v>
      </c>
      <c r="X116" s="26"/>
      <c r="Y116" s="72">
        <v>250</v>
      </c>
      <c r="Z116" s="26"/>
      <c r="AA116" s="13" t="s">
        <v>147</v>
      </c>
      <c r="AB116" s="7"/>
      <c r="AC116" s="7"/>
      <c r="AF116" s="16"/>
      <c r="AG116" s="7"/>
      <c r="AH116" s="25"/>
      <c r="AI116" s="26"/>
      <c r="AJ116" s="25"/>
      <c r="AK116" s="26"/>
    </row>
    <row r="117" spans="1:37">
      <c r="A117" s="7"/>
      <c r="B117" s="7"/>
      <c r="C117" s="7"/>
      <c r="D117" s="7"/>
      <c r="E117" s="7" t="s">
        <v>154</v>
      </c>
      <c r="F117" s="7"/>
      <c r="G117" s="62">
        <v>705</v>
      </c>
      <c r="H117" s="63"/>
      <c r="I117" s="62">
        <v>1000</v>
      </c>
      <c r="J117" s="63"/>
      <c r="K117" s="62"/>
      <c r="L117" s="63"/>
      <c r="M117" s="62">
        <v>1000</v>
      </c>
      <c r="N117" s="63"/>
      <c r="O117" s="27">
        <v>150</v>
      </c>
      <c r="P117" s="26"/>
      <c r="Q117" s="25">
        <v>500</v>
      </c>
      <c r="R117" s="26"/>
      <c r="S117" s="25"/>
      <c r="T117" s="26"/>
      <c r="U117" s="25">
        <v>500</v>
      </c>
      <c r="V117" s="26"/>
      <c r="W117" s="33">
        <v>250</v>
      </c>
      <c r="X117" s="26"/>
      <c r="Y117" s="72">
        <v>250</v>
      </c>
      <c r="Z117" s="26"/>
      <c r="AA117" s="13" t="s">
        <v>147</v>
      </c>
      <c r="AB117" s="7"/>
      <c r="AC117" s="7"/>
      <c r="AF117" s="16"/>
      <c r="AG117" s="7"/>
      <c r="AH117" s="25"/>
      <c r="AI117" s="26"/>
      <c r="AJ117" s="25"/>
      <c r="AK117" s="26"/>
    </row>
    <row r="118" spans="1:37">
      <c r="A118" s="7"/>
      <c r="B118" s="7"/>
      <c r="C118" s="7"/>
      <c r="D118" s="7"/>
      <c r="E118" s="7" t="s">
        <v>155</v>
      </c>
      <c r="F118" s="7"/>
      <c r="G118" s="62">
        <v>297</v>
      </c>
      <c r="H118" s="63"/>
      <c r="I118" s="62">
        <v>1000</v>
      </c>
      <c r="J118" s="63"/>
      <c r="K118" s="62">
        <v>339</v>
      </c>
      <c r="L118" s="63"/>
      <c r="M118" s="62">
        <v>1000</v>
      </c>
      <c r="N118" s="63"/>
      <c r="O118" s="27"/>
      <c r="P118" s="26"/>
      <c r="Q118" s="25">
        <v>500</v>
      </c>
      <c r="R118" s="26"/>
      <c r="S118" s="25">
        <v>165</v>
      </c>
      <c r="T118" s="26"/>
      <c r="U118" s="25">
        <v>500</v>
      </c>
      <c r="V118" s="26"/>
      <c r="W118" s="33">
        <v>250</v>
      </c>
      <c r="X118" s="26"/>
      <c r="Y118" s="72">
        <v>250</v>
      </c>
      <c r="Z118" s="26"/>
      <c r="AA118" s="13" t="s">
        <v>147</v>
      </c>
      <c r="AB118" s="7"/>
      <c r="AC118" s="7"/>
      <c r="AF118" s="16"/>
      <c r="AG118" s="7"/>
      <c r="AH118" s="25"/>
      <c r="AI118" s="26"/>
      <c r="AJ118" s="25"/>
      <c r="AK118" s="26"/>
    </row>
    <row r="119" spans="1:37">
      <c r="A119" s="7"/>
      <c r="B119" s="7"/>
      <c r="C119" s="7"/>
      <c r="D119" s="7"/>
      <c r="E119" s="7" t="s">
        <v>156</v>
      </c>
      <c r="F119" s="7"/>
      <c r="G119" s="62">
        <v>1412</v>
      </c>
      <c r="H119" s="63"/>
      <c r="I119" s="62">
        <v>1000</v>
      </c>
      <c r="J119" s="63"/>
      <c r="K119" s="62">
        <v>1292</v>
      </c>
      <c r="L119" s="63"/>
      <c r="M119" s="62">
        <v>1000</v>
      </c>
      <c r="N119" s="63"/>
      <c r="O119" s="27">
        <v>397</v>
      </c>
      <c r="P119" s="26"/>
      <c r="Q119" s="25">
        <v>500</v>
      </c>
      <c r="R119" s="26"/>
      <c r="S119" s="25">
        <v>79</v>
      </c>
      <c r="T119" s="26"/>
      <c r="U119" s="25">
        <v>500</v>
      </c>
      <c r="V119" s="26"/>
      <c r="W119" s="33">
        <v>250</v>
      </c>
      <c r="X119" s="26"/>
      <c r="Y119" s="72">
        <v>250</v>
      </c>
      <c r="Z119" s="26"/>
      <c r="AA119" s="13" t="s">
        <v>147</v>
      </c>
      <c r="AB119" s="7"/>
      <c r="AC119" s="7"/>
      <c r="AF119" s="16"/>
      <c r="AG119" s="7"/>
      <c r="AH119" s="25"/>
      <c r="AI119" s="26"/>
      <c r="AJ119" s="25"/>
      <c r="AK119" s="26"/>
    </row>
    <row r="120" spans="1:37">
      <c r="A120" s="7"/>
      <c r="B120" s="7"/>
      <c r="C120" s="7"/>
      <c r="D120" s="7"/>
      <c r="E120" s="7" t="s">
        <v>157</v>
      </c>
      <c r="F120" s="7"/>
      <c r="G120" s="62">
        <v>87</v>
      </c>
      <c r="H120" s="63"/>
      <c r="I120" s="62">
        <v>1000</v>
      </c>
      <c r="J120" s="63"/>
      <c r="K120" s="62">
        <v>182</v>
      </c>
      <c r="L120" s="63"/>
      <c r="M120" s="62">
        <v>1000</v>
      </c>
      <c r="N120" s="63"/>
      <c r="O120" s="27"/>
      <c r="P120" s="26"/>
      <c r="Q120" s="25">
        <v>500</v>
      </c>
      <c r="R120" s="26"/>
      <c r="S120" s="25">
        <v>9</v>
      </c>
      <c r="T120" s="26"/>
      <c r="U120" s="25">
        <v>500</v>
      </c>
      <c r="V120" s="26"/>
      <c r="W120" s="33">
        <v>250</v>
      </c>
      <c r="X120" s="26"/>
      <c r="Y120" s="72">
        <v>250</v>
      </c>
      <c r="Z120" s="26"/>
      <c r="AA120" s="13" t="s">
        <v>147</v>
      </c>
      <c r="AB120" s="7"/>
      <c r="AC120" s="7"/>
      <c r="AF120" s="16"/>
      <c r="AG120" s="7"/>
      <c r="AH120" s="25"/>
      <c r="AI120" s="26"/>
      <c r="AJ120" s="25"/>
      <c r="AK120" s="26"/>
    </row>
    <row r="121" spans="1:37">
      <c r="A121" s="7"/>
      <c r="B121" s="7"/>
      <c r="C121" s="7"/>
      <c r="D121" s="7"/>
      <c r="E121" s="7" t="s">
        <v>158</v>
      </c>
      <c r="F121" s="7"/>
      <c r="G121" s="62">
        <v>803</v>
      </c>
      <c r="H121" s="63"/>
      <c r="I121" s="62">
        <v>1000</v>
      </c>
      <c r="J121" s="63"/>
      <c r="K121" s="62">
        <v>414</v>
      </c>
      <c r="L121" s="63"/>
      <c r="M121" s="62">
        <v>1000</v>
      </c>
      <c r="N121" s="63"/>
      <c r="O121" s="27"/>
      <c r="P121" s="26"/>
      <c r="Q121" s="25">
        <v>500</v>
      </c>
      <c r="R121" s="26"/>
      <c r="S121" s="25">
        <v>171</v>
      </c>
      <c r="T121" s="26"/>
      <c r="U121" s="25">
        <v>500</v>
      </c>
      <c r="V121" s="26"/>
      <c r="W121" s="33">
        <v>250</v>
      </c>
      <c r="X121" s="26"/>
      <c r="Y121" s="72">
        <v>250</v>
      </c>
      <c r="Z121" s="26"/>
      <c r="AA121" s="13" t="s">
        <v>147</v>
      </c>
      <c r="AB121" s="7"/>
      <c r="AC121" s="7"/>
      <c r="AF121" s="16"/>
      <c r="AG121" s="7"/>
      <c r="AH121" s="25"/>
      <c r="AI121" s="26"/>
      <c r="AJ121" s="25"/>
      <c r="AK121" s="26"/>
    </row>
    <row r="122" spans="1:37">
      <c r="A122" s="7"/>
      <c r="B122" s="7"/>
      <c r="C122" s="7"/>
      <c r="D122" s="7"/>
      <c r="E122" s="7" t="s">
        <v>159</v>
      </c>
      <c r="F122" s="7"/>
      <c r="G122" s="62">
        <v>1409</v>
      </c>
      <c r="H122" s="63"/>
      <c r="I122" s="62">
        <v>1000</v>
      </c>
      <c r="J122" s="63"/>
      <c r="K122" s="62">
        <v>1613</v>
      </c>
      <c r="L122" s="63"/>
      <c r="M122" s="62">
        <v>1000</v>
      </c>
      <c r="N122" s="63"/>
      <c r="O122" s="27">
        <v>650</v>
      </c>
      <c r="P122" s="26"/>
      <c r="Q122" s="25">
        <v>500</v>
      </c>
      <c r="R122" s="26"/>
      <c r="S122" s="25">
        <v>1576</v>
      </c>
      <c r="T122" s="26"/>
      <c r="U122" s="25">
        <v>500</v>
      </c>
      <c r="V122" s="26"/>
      <c r="W122" s="33">
        <v>1200</v>
      </c>
      <c r="X122" s="26"/>
      <c r="Y122" s="72">
        <v>1126.1600000000001</v>
      </c>
      <c r="Z122" s="26"/>
      <c r="AA122" s="13" t="s">
        <v>160</v>
      </c>
      <c r="AB122" s="7"/>
      <c r="AC122" s="7"/>
      <c r="AF122" s="16"/>
      <c r="AG122" s="7"/>
      <c r="AH122" s="25"/>
      <c r="AI122" s="26"/>
      <c r="AJ122" s="25"/>
      <c r="AK122" s="26"/>
    </row>
    <row r="123" spans="1:37">
      <c r="A123" s="7"/>
      <c r="B123" s="7"/>
      <c r="C123" s="7"/>
      <c r="D123" s="7"/>
      <c r="E123" s="7" t="s">
        <v>161</v>
      </c>
      <c r="F123" s="7"/>
      <c r="G123" s="62">
        <v>98</v>
      </c>
      <c r="H123" s="63"/>
      <c r="I123" s="62">
        <v>1000</v>
      </c>
      <c r="J123" s="63"/>
      <c r="K123" s="62"/>
      <c r="L123" s="63"/>
      <c r="M123" s="62">
        <v>1000</v>
      </c>
      <c r="N123" s="63"/>
      <c r="O123" s="27"/>
      <c r="P123" s="26"/>
      <c r="Q123" s="25">
        <v>500</v>
      </c>
      <c r="R123" s="26"/>
      <c r="S123" s="25">
        <v>201</v>
      </c>
      <c r="T123" s="26"/>
      <c r="U123" s="25">
        <v>500</v>
      </c>
      <c r="V123" s="26"/>
      <c r="W123" s="33">
        <v>250</v>
      </c>
      <c r="X123" s="26"/>
      <c r="Y123" s="72">
        <v>250</v>
      </c>
      <c r="Z123" s="26"/>
      <c r="AA123" s="13" t="s">
        <v>147</v>
      </c>
      <c r="AB123" s="7"/>
      <c r="AC123" s="7"/>
      <c r="AF123" s="16"/>
      <c r="AG123" s="7"/>
      <c r="AH123" s="25"/>
      <c r="AI123" s="26"/>
      <c r="AJ123" s="25"/>
      <c r="AK123" s="26"/>
    </row>
    <row r="124" spans="1:37" ht="15.75" thickBot="1">
      <c r="A124" s="7"/>
      <c r="B124" s="7"/>
      <c r="C124" s="7"/>
      <c r="D124" s="7"/>
      <c r="E124" s="7" t="s">
        <v>162</v>
      </c>
      <c r="F124" s="7"/>
      <c r="G124" s="65">
        <v>554</v>
      </c>
      <c r="H124" s="63"/>
      <c r="I124" s="65">
        <v>1000</v>
      </c>
      <c r="J124" s="63"/>
      <c r="K124" s="65">
        <v>796</v>
      </c>
      <c r="L124" s="63"/>
      <c r="M124" s="65">
        <v>1000</v>
      </c>
      <c r="N124" s="63"/>
      <c r="O124" s="36">
        <v>1157</v>
      </c>
      <c r="P124" s="26"/>
      <c r="Q124" s="35">
        <v>500</v>
      </c>
      <c r="R124" s="26"/>
      <c r="S124" s="35"/>
      <c r="T124" s="26"/>
      <c r="U124" s="35">
        <v>500</v>
      </c>
      <c r="V124" s="26"/>
      <c r="W124" s="37">
        <v>500</v>
      </c>
      <c r="X124" s="26"/>
      <c r="Y124" s="73">
        <v>500</v>
      </c>
      <c r="Z124" s="26"/>
      <c r="AA124" s="13" t="s">
        <v>163</v>
      </c>
      <c r="AB124" s="7"/>
      <c r="AC124" s="7"/>
      <c r="AF124" s="16"/>
      <c r="AG124" s="7"/>
      <c r="AH124" s="25"/>
      <c r="AI124" s="26"/>
      <c r="AJ124" s="25"/>
      <c r="AK124" s="26"/>
    </row>
    <row r="125" spans="1:37">
      <c r="A125" s="7"/>
      <c r="B125" s="7"/>
      <c r="C125" s="7"/>
      <c r="D125" s="7" t="s">
        <v>164</v>
      </c>
      <c r="E125" s="7"/>
      <c r="F125" s="7"/>
      <c r="G125" s="62">
        <f>ROUND(SUM(G109:G124),5)</f>
        <v>41982</v>
      </c>
      <c r="H125" s="63"/>
      <c r="I125" s="62">
        <f>ROUND(SUM(I109:I124),5)</f>
        <v>35000</v>
      </c>
      <c r="J125" s="63"/>
      <c r="K125" s="62">
        <f>ROUND(SUM(K109:K124),5)</f>
        <v>34568</v>
      </c>
      <c r="L125" s="63"/>
      <c r="M125" s="62">
        <f>ROUND(SUM(M109:M124),5)</f>
        <v>44000</v>
      </c>
      <c r="N125" s="63"/>
      <c r="O125" s="27">
        <f>ROUND(SUM(O109:O124),5)</f>
        <v>28081</v>
      </c>
      <c r="P125" s="26"/>
      <c r="Q125" s="25">
        <f>ROUND(SUM(Q109:Q124),5)</f>
        <v>35000</v>
      </c>
      <c r="R125" s="26"/>
      <c r="S125" s="25">
        <f>ROUND(SUM(S109:S124),5)</f>
        <v>19811</v>
      </c>
      <c r="T125" s="26"/>
      <c r="U125" s="25">
        <f>ROUND(SUM(U109:U124),5)</f>
        <v>35000</v>
      </c>
      <c r="V125" s="26"/>
      <c r="W125" s="28">
        <f>ROUND(SUM(W109:W124),5)</f>
        <v>18700</v>
      </c>
      <c r="X125" s="26"/>
      <c r="Y125" s="62">
        <f>ROUND(SUM(Y109:Y124),5)</f>
        <v>18626.16</v>
      </c>
      <c r="Z125" s="26"/>
      <c r="AB125" s="7"/>
      <c r="AC125" s="7"/>
      <c r="AF125" s="16"/>
      <c r="AG125" s="7"/>
      <c r="AH125" s="25"/>
      <c r="AI125" s="26"/>
      <c r="AJ125" s="25"/>
      <c r="AK125" s="26"/>
    </row>
    <row r="126" spans="1:37">
      <c r="A126" s="7"/>
      <c r="B126" s="7"/>
      <c r="C126" s="7"/>
      <c r="D126" s="7" t="s">
        <v>165</v>
      </c>
      <c r="E126" s="7"/>
      <c r="F126" s="7"/>
      <c r="G126" s="62">
        <v>139267</v>
      </c>
      <c r="H126" s="63"/>
      <c r="I126" s="62">
        <v>138836</v>
      </c>
      <c r="J126" s="63"/>
      <c r="K126" s="62">
        <v>195262</v>
      </c>
      <c r="L126" s="63"/>
      <c r="M126" s="62">
        <v>175000</v>
      </c>
      <c r="N126" s="63"/>
      <c r="O126" s="27">
        <v>259636</v>
      </c>
      <c r="P126" s="26"/>
      <c r="Q126" s="25">
        <v>240000</v>
      </c>
      <c r="R126" s="26"/>
      <c r="S126" s="38">
        <v>279000</v>
      </c>
      <c r="T126" s="26"/>
      <c r="U126" s="25">
        <v>250000</v>
      </c>
      <c r="V126" s="26"/>
      <c r="W126" s="33">
        <f>(111500+167500)*1.0175</f>
        <v>283882.5</v>
      </c>
      <c r="X126" s="26"/>
      <c r="Y126" s="72">
        <f>(111500+167500)*1.0175</f>
        <v>283882.5</v>
      </c>
      <c r="Z126" s="26"/>
      <c r="AA126" s="13" t="s">
        <v>166</v>
      </c>
      <c r="AB126" s="7"/>
      <c r="AD126" s="25"/>
      <c r="AF126" s="16"/>
      <c r="AG126" s="7"/>
      <c r="AH126" s="25"/>
      <c r="AI126" s="26"/>
      <c r="AJ126" s="25"/>
      <c r="AK126" s="26"/>
    </row>
    <row r="127" spans="1:37">
      <c r="A127" s="7"/>
      <c r="B127" s="7"/>
      <c r="C127" s="7"/>
      <c r="D127" s="7" t="s">
        <v>167</v>
      </c>
      <c r="E127" s="7"/>
      <c r="F127" s="7"/>
      <c r="G127" s="62"/>
      <c r="H127" s="63"/>
      <c r="I127" s="62"/>
      <c r="J127" s="63"/>
      <c r="K127" s="62"/>
      <c r="L127" s="63"/>
      <c r="M127" s="62"/>
      <c r="N127" s="63"/>
      <c r="O127" s="27"/>
      <c r="P127" s="26"/>
      <c r="Q127" s="25"/>
      <c r="R127" s="26"/>
      <c r="S127" s="25"/>
      <c r="T127" s="26"/>
      <c r="U127" s="25"/>
      <c r="V127" s="26"/>
      <c r="W127" s="28"/>
      <c r="X127" s="26"/>
      <c r="Y127" s="62"/>
      <c r="Z127" s="26"/>
      <c r="AB127" s="7"/>
      <c r="AC127" s="43"/>
      <c r="AF127" s="16"/>
      <c r="AG127" s="7"/>
      <c r="AH127" s="25"/>
      <c r="AI127" s="26"/>
      <c r="AJ127" s="25"/>
      <c r="AK127" s="26"/>
    </row>
    <row r="128" spans="1:37">
      <c r="A128" s="7"/>
      <c r="B128" s="7"/>
      <c r="C128" s="7"/>
      <c r="D128" s="7"/>
      <c r="E128" s="7" t="s">
        <v>168</v>
      </c>
      <c r="F128" s="7"/>
      <c r="G128" s="62">
        <v>11779</v>
      </c>
      <c r="H128" s="63"/>
      <c r="I128" s="62">
        <v>12500</v>
      </c>
      <c r="J128" s="63"/>
      <c r="K128" s="62">
        <v>26220</v>
      </c>
      <c r="L128" s="63"/>
      <c r="M128" s="62">
        <v>15000</v>
      </c>
      <c r="N128" s="63"/>
      <c r="O128" s="27">
        <v>9087</v>
      </c>
      <c r="P128" s="26"/>
      <c r="Q128" s="25">
        <v>25000</v>
      </c>
      <c r="R128" s="26"/>
      <c r="S128" s="25">
        <v>2913</v>
      </c>
      <c r="T128" s="26"/>
      <c r="U128" s="25">
        <v>25000</v>
      </c>
      <c r="V128" s="26"/>
      <c r="W128" s="33">
        <v>12500</v>
      </c>
      <c r="X128" s="26"/>
      <c r="Y128" s="72">
        <v>12500</v>
      </c>
      <c r="Z128" s="26"/>
      <c r="AA128" s="13" t="s">
        <v>147</v>
      </c>
      <c r="AB128" s="7"/>
      <c r="AC128" s="7"/>
      <c r="AF128" s="16"/>
      <c r="AG128" s="7"/>
      <c r="AH128" s="25"/>
      <c r="AI128" s="26"/>
      <c r="AJ128" s="25"/>
      <c r="AK128" s="26"/>
    </row>
    <row r="129" spans="1:37">
      <c r="A129" s="7"/>
      <c r="B129" s="7"/>
      <c r="C129" s="7"/>
      <c r="D129" s="7"/>
      <c r="E129" s="7" t="s">
        <v>169</v>
      </c>
      <c r="F129" s="7"/>
      <c r="G129" s="62">
        <v>43100</v>
      </c>
      <c r="H129" s="63"/>
      <c r="I129" s="62">
        <v>30000</v>
      </c>
      <c r="J129" s="63"/>
      <c r="K129" s="62">
        <v>2500</v>
      </c>
      <c r="L129" s="63"/>
      <c r="M129" s="62">
        <v>30000</v>
      </c>
      <c r="N129" s="63"/>
      <c r="O129" s="27">
        <v>203</v>
      </c>
      <c r="P129" s="26"/>
      <c r="Q129" s="25">
        <v>10000</v>
      </c>
      <c r="R129" s="26"/>
      <c r="S129" s="25"/>
      <c r="T129" s="26"/>
      <c r="U129" s="25">
        <v>10000</v>
      </c>
      <c r="V129" s="26"/>
      <c r="W129" s="33">
        <v>10000</v>
      </c>
      <c r="X129" s="26"/>
      <c r="Y129" s="72">
        <v>10000</v>
      </c>
      <c r="Z129" s="26"/>
      <c r="AB129" s="7"/>
      <c r="AC129" s="7"/>
      <c r="AF129" s="16"/>
      <c r="AG129" s="7"/>
      <c r="AH129" s="25"/>
      <c r="AI129" s="26"/>
      <c r="AJ129" s="25"/>
      <c r="AK129" s="26"/>
    </row>
    <row r="130" spans="1:37">
      <c r="A130" s="7"/>
      <c r="B130" s="7"/>
      <c r="C130" s="7"/>
      <c r="D130" s="7"/>
      <c r="E130" s="7" t="s">
        <v>170</v>
      </c>
      <c r="F130" s="7"/>
      <c r="G130" s="62"/>
      <c r="H130" s="63"/>
      <c r="I130" s="62"/>
      <c r="J130" s="63"/>
      <c r="K130" s="62"/>
      <c r="L130" s="63"/>
      <c r="M130" s="62"/>
      <c r="N130" s="63"/>
      <c r="O130" s="27"/>
      <c r="P130" s="26"/>
      <c r="Q130" s="25"/>
      <c r="R130" s="26"/>
      <c r="S130" s="25"/>
      <c r="T130" s="26"/>
      <c r="U130" s="25"/>
      <c r="V130" s="26"/>
      <c r="W130" s="33"/>
      <c r="X130" s="26"/>
      <c r="Y130" s="72"/>
      <c r="Z130" s="26"/>
      <c r="AB130" s="7"/>
      <c r="AC130" s="7"/>
      <c r="AF130" s="16"/>
      <c r="AG130" s="7"/>
      <c r="AH130" s="25"/>
      <c r="AI130" s="26"/>
      <c r="AJ130" s="25"/>
      <c r="AK130" s="26"/>
    </row>
    <row r="131" spans="1:37">
      <c r="A131" s="7"/>
      <c r="B131" s="7"/>
      <c r="C131" s="7"/>
      <c r="D131" s="7"/>
      <c r="E131" s="7"/>
      <c r="F131" s="7" t="s">
        <v>171</v>
      </c>
      <c r="G131" s="62"/>
      <c r="H131" s="63"/>
      <c r="I131" s="62">
        <v>30000</v>
      </c>
      <c r="J131" s="63"/>
      <c r="K131" s="62">
        <v>653</v>
      </c>
      <c r="L131" s="63"/>
      <c r="M131" s="62"/>
      <c r="N131" s="63"/>
      <c r="O131" s="27">
        <v>1746</v>
      </c>
      <c r="P131" s="26"/>
      <c r="Q131" s="25"/>
      <c r="R131" s="26"/>
      <c r="S131" s="25">
        <v>2298</v>
      </c>
      <c r="T131" s="26"/>
      <c r="U131" s="25"/>
      <c r="V131" s="26"/>
      <c r="W131" s="33"/>
      <c r="X131" s="26"/>
      <c r="Y131" s="72"/>
      <c r="Z131" s="26"/>
      <c r="AB131" s="7"/>
      <c r="AC131" s="7"/>
      <c r="AF131" s="16"/>
      <c r="AG131" s="7"/>
      <c r="AH131" s="25"/>
      <c r="AI131" s="26"/>
      <c r="AJ131" s="25"/>
      <c r="AK131" s="26"/>
    </row>
    <row r="132" spans="1:37">
      <c r="A132" s="7"/>
      <c r="B132" s="7"/>
      <c r="C132" s="7"/>
      <c r="D132" s="7"/>
      <c r="E132" s="7"/>
      <c r="F132" s="7" t="s">
        <v>172</v>
      </c>
      <c r="G132" s="62"/>
      <c r="H132" s="63"/>
      <c r="I132" s="62"/>
      <c r="J132" s="63"/>
      <c r="K132" s="62">
        <v>17850</v>
      </c>
      <c r="L132" s="63"/>
      <c r="M132" s="62">
        <v>250000</v>
      </c>
      <c r="N132" s="63"/>
      <c r="O132" s="27"/>
      <c r="P132" s="26"/>
      <c r="Q132" s="25">
        <v>175000</v>
      </c>
      <c r="R132" s="26"/>
      <c r="S132" s="25">
        <v>24633</v>
      </c>
      <c r="T132" s="26"/>
      <c r="U132" s="25">
        <v>175000</v>
      </c>
      <c r="V132" s="26"/>
      <c r="W132" s="33">
        <v>175000</v>
      </c>
      <c r="X132" s="26"/>
      <c r="Y132" s="72">
        <v>175000</v>
      </c>
      <c r="Z132" s="26"/>
      <c r="AA132" s="13" t="s">
        <v>40</v>
      </c>
      <c r="AB132" s="7"/>
      <c r="AC132" s="7"/>
      <c r="AF132" s="16"/>
      <c r="AG132" s="7"/>
      <c r="AH132" s="25"/>
      <c r="AI132" s="26"/>
      <c r="AJ132" s="25"/>
      <c r="AK132" s="26"/>
    </row>
    <row r="133" spans="1:37">
      <c r="A133" s="7"/>
      <c r="B133" s="7"/>
      <c r="C133" s="7"/>
      <c r="D133" s="7"/>
      <c r="E133" s="7"/>
      <c r="F133" s="7" t="s">
        <v>173</v>
      </c>
      <c r="G133" s="62"/>
      <c r="H133" s="63"/>
      <c r="I133" s="62"/>
      <c r="J133" s="63"/>
      <c r="K133" s="62"/>
      <c r="L133" s="63"/>
      <c r="M133" s="62"/>
      <c r="N133" s="63"/>
      <c r="O133" s="27">
        <v>2373</v>
      </c>
      <c r="P133" s="26"/>
      <c r="Q133" s="25">
        <v>25000</v>
      </c>
      <c r="R133" s="26"/>
      <c r="S133" s="25">
        <v>3447</v>
      </c>
      <c r="T133" s="26"/>
      <c r="U133" s="25">
        <v>25000</v>
      </c>
      <c r="V133" s="26"/>
      <c r="W133" s="33">
        <v>25000</v>
      </c>
      <c r="X133" s="26"/>
      <c r="Y133" s="72">
        <v>25000</v>
      </c>
      <c r="Z133" s="26"/>
      <c r="AA133" s="13" t="s">
        <v>40</v>
      </c>
      <c r="AB133" s="7"/>
      <c r="AC133" s="7"/>
      <c r="AF133" s="16"/>
      <c r="AG133" s="7"/>
      <c r="AH133" s="25"/>
      <c r="AI133" s="26"/>
      <c r="AJ133" s="25"/>
      <c r="AK133" s="26"/>
    </row>
    <row r="134" spans="1:37">
      <c r="A134" s="7"/>
      <c r="B134" s="7"/>
      <c r="C134" s="7"/>
      <c r="D134" s="7"/>
      <c r="E134" s="7"/>
      <c r="F134" s="7" t="s">
        <v>174</v>
      </c>
      <c r="G134" s="62"/>
      <c r="H134" s="63"/>
      <c r="I134" s="62"/>
      <c r="J134" s="63"/>
      <c r="K134" s="62"/>
      <c r="L134" s="63"/>
      <c r="M134" s="62"/>
      <c r="N134" s="63"/>
      <c r="O134" s="27"/>
      <c r="P134" s="26"/>
      <c r="Q134" s="25"/>
      <c r="R134" s="26"/>
      <c r="S134" s="25">
        <v>17440</v>
      </c>
      <c r="T134" s="26"/>
      <c r="U134" s="25"/>
      <c r="V134" s="26"/>
      <c r="W134" s="33">
        <v>25000</v>
      </c>
      <c r="X134" s="26"/>
      <c r="Y134" s="72">
        <v>25000</v>
      </c>
      <c r="Z134" s="26"/>
      <c r="AA134" s="13" t="s">
        <v>175</v>
      </c>
      <c r="AB134" s="7"/>
      <c r="AC134" s="7"/>
      <c r="AF134" s="16"/>
      <c r="AG134" s="7"/>
      <c r="AH134" s="25"/>
      <c r="AI134" s="26"/>
      <c r="AJ134" s="25"/>
      <c r="AK134" s="26"/>
    </row>
    <row r="135" spans="1:37" ht="15.75" thickBot="1">
      <c r="A135" s="7"/>
      <c r="B135" s="7"/>
      <c r="C135" s="7"/>
      <c r="D135" s="7"/>
      <c r="E135" s="7"/>
      <c r="F135" s="7" t="s">
        <v>176</v>
      </c>
      <c r="G135" s="65">
        <v>31857</v>
      </c>
      <c r="H135" s="63"/>
      <c r="I135" s="65">
        <v>32000</v>
      </c>
      <c r="J135" s="63"/>
      <c r="K135" s="65">
        <v>33278</v>
      </c>
      <c r="L135" s="63"/>
      <c r="M135" s="65">
        <v>34000</v>
      </c>
      <c r="N135" s="63"/>
      <c r="O135" s="36">
        <v>7147</v>
      </c>
      <c r="P135" s="26"/>
      <c r="Q135" s="35">
        <v>7147</v>
      </c>
      <c r="R135" s="26"/>
      <c r="S135" s="35"/>
      <c r="T135" s="26"/>
      <c r="U135" s="35"/>
      <c r="V135" s="26"/>
      <c r="W135" s="44"/>
      <c r="X135" s="26"/>
      <c r="Y135" s="65"/>
      <c r="Z135" s="26"/>
      <c r="AA135" s="13" t="s">
        <v>177</v>
      </c>
      <c r="AB135" s="7"/>
      <c r="AC135" s="7"/>
      <c r="AF135" s="16"/>
      <c r="AG135" s="7"/>
      <c r="AH135" s="25"/>
      <c r="AI135" s="26"/>
      <c r="AJ135" s="25"/>
      <c r="AK135" s="26"/>
    </row>
    <row r="136" spans="1:37">
      <c r="A136" s="7"/>
      <c r="B136" s="7"/>
      <c r="C136" s="7"/>
      <c r="D136" s="7"/>
      <c r="E136" s="7" t="s">
        <v>178</v>
      </c>
      <c r="F136" s="7"/>
      <c r="G136" s="62">
        <f>ROUND(SUM(G130:G135),5)</f>
        <v>31857</v>
      </c>
      <c r="H136" s="63"/>
      <c r="I136" s="62">
        <f>ROUND(SUM(I130:I135),5)</f>
        <v>62000</v>
      </c>
      <c r="J136" s="63"/>
      <c r="K136" s="62">
        <f>ROUND(SUM(K130:K135),5)</f>
        <v>51781</v>
      </c>
      <c r="L136" s="63"/>
      <c r="M136" s="62">
        <f>ROUND(SUM(M130:M135),5)</f>
        <v>284000</v>
      </c>
      <c r="N136" s="63"/>
      <c r="O136" s="27">
        <f>ROUND(SUM(O130:O135),5)</f>
        <v>11266</v>
      </c>
      <c r="P136" s="26"/>
      <c r="Q136" s="25">
        <f>ROUND(SUM(Q130:Q135),5)</f>
        <v>207147</v>
      </c>
      <c r="R136" s="26"/>
      <c r="S136" s="25">
        <f>ROUND(SUM(S130:S135),5)</f>
        <v>47818</v>
      </c>
      <c r="T136" s="26"/>
      <c r="U136" s="25">
        <f>ROUND(SUM(U130:U135),5)</f>
        <v>200000</v>
      </c>
      <c r="V136" s="26"/>
      <c r="W136" s="28">
        <f>ROUND(SUM(W130:W135),5)</f>
        <v>225000</v>
      </c>
      <c r="X136" s="26"/>
      <c r="Y136" s="62">
        <f>ROUND(SUM(Y130:Y135),5)</f>
        <v>225000</v>
      </c>
      <c r="Z136" s="26"/>
      <c r="AB136" s="7"/>
      <c r="AC136" s="7"/>
      <c r="AF136" s="16"/>
      <c r="AG136" s="7"/>
      <c r="AH136" s="25"/>
      <c r="AI136" s="26"/>
      <c r="AJ136" s="25"/>
      <c r="AK136" s="26"/>
    </row>
    <row r="137" spans="1:37">
      <c r="A137" s="7"/>
      <c r="B137" s="7"/>
      <c r="C137" s="7"/>
      <c r="D137" s="7"/>
      <c r="E137" s="7" t="s">
        <v>179</v>
      </c>
      <c r="F137" s="7"/>
      <c r="G137" s="62">
        <v>4500</v>
      </c>
      <c r="H137" s="63"/>
      <c r="I137" s="62">
        <v>15000</v>
      </c>
      <c r="J137" s="63"/>
      <c r="K137" s="62">
        <v>13198</v>
      </c>
      <c r="L137" s="63"/>
      <c r="M137" s="62">
        <v>10000</v>
      </c>
      <c r="N137" s="63"/>
      <c r="O137" s="27">
        <v>6250</v>
      </c>
      <c r="P137" s="26"/>
      <c r="Q137" s="25">
        <v>10000</v>
      </c>
      <c r="R137" s="26"/>
      <c r="S137" s="25">
        <v>7000</v>
      </c>
      <c r="T137" s="26"/>
      <c r="U137" s="25">
        <v>10000</v>
      </c>
      <c r="V137" s="26"/>
      <c r="W137" s="33">
        <v>10000</v>
      </c>
      <c r="X137" s="26"/>
      <c r="Y137" s="72">
        <v>10000</v>
      </c>
      <c r="Z137" s="26"/>
      <c r="AA137" s="13" t="s">
        <v>180</v>
      </c>
      <c r="AB137" s="7"/>
      <c r="AC137" s="7"/>
      <c r="AF137" s="16"/>
      <c r="AG137" s="7"/>
      <c r="AH137" s="25"/>
      <c r="AI137" s="26"/>
      <c r="AJ137" s="25"/>
      <c r="AK137" s="26"/>
    </row>
    <row r="138" spans="1:37">
      <c r="A138" s="7"/>
      <c r="B138" s="7"/>
      <c r="C138" s="7"/>
      <c r="D138" s="7"/>
      <c r="E138" s="7" t="s">
        <v>181</v>
      </c>
      <c r="F138" s="7"/>
      <c r="G138" s="62">
        <v>32598</v>
      </c>
      <c r="H138" s="63"/>
      <c r="I138" s="62">
        <v>25000</v>
      </c>
      <c r="J138" s="63"/>
      <c r="K138" s="62">
        <v>24661</v>
      </c>
      <c r="L138" s="63"/>
      <c r="M138" s="62">
        <v>30000</v>
      </c>
      <c r="N138" s="63"/>
      <c r="O138" s="27">
        <v>58145</v>
      </c>
      <c r="P138" s="26"/>
      <c r="Q138" s="25">
        <v>30000</v>
      </c>
      <c r="R138" s="26"/>
      <c r="S138" s="25">
        <v>48504</v>
      </c>
      <c r="T138" s="26"/>
      <c r="U138" s="25">
        <v>35000</v>
      </c>
      <c r="V138" s="26"/>
      <c r="W138" s="33">
        <v>30000</v>
      </c>
      <c r="X138" s="26"/>
      <c r="Y138" s="72">
        <v>30000</v>
      </c>
      <c r="Z138" s="26"/>
      <c r="AA138" s="13" t="s">
        <v>163</v>
      </c>
      <c r="AB138" s="7"/>
      <c r="AC138" s="7"/>
      <c r="AF138" s="16"/>
      <c r="AG138" s="7"/>
      <c r="AH138" s="25"/>
      <c r="AI138" s="26"/>
      <c r="AJ138" s="25"/>
      <c r="AK138" s="26"/>
    </row>
    <row r="139" spans="1:37">
      <c r="A139" s="7"/>
      <c r="B139" s="7"/>
      <c r="C139" s="7"/>
      <c r="D139" s="7"/>
      <c r="E139" s="7" t="s">
        <v>182</v>
      </c>
      <c r="F139" s="7"/>
      <c r="G139" s="62">
        <v>13100</v>
      </c>
      <c r="H139" s="63"/>
      <c r="I139" s="62">
        <v>20000</v>
      </c>
      <c r="J139" s="63"/>
      <c r="K139" s="62">
        <v>21447</v>
      </c>
      <c r="L139" s="63"/>
      <c r="M139" s="62">
        <v>25000</v>
      </c>
      <c r="N139" s="63"/>
      <c r="O139" s="27">
        <v>16792</v>
      </c>
      <c r="P139" s="26"/>
      <c r="Q139" s="25">
        <v>25000</v>
      </c>
      <c r="R139" s="26"/>
      <c r="S139" s="25">
        <v>18197</v>
      </c>
      <c r="T139" s="26"/>
      <c r="U139" s="25">
        <v>25000</v>
      </c>
      <c r="V139" s="26"/>
      <c r="W139" s="33">
        <v>25000</v>
      </c>
      <c r="X139" s="26"/>
      <c r="Y139" s="72">
        <v>25000</v>
      </c>
      <c r="Z139" s="26"/>
      <c r="AA139" s="13" t="s">
        <v>40</v>
      </c>
      <c r="AB139" s="7"/>
      <c r="AC139" s="7"/>
      <c r="AF139" s="16"/>
      <c r="AG139" s="7"/>
      <c r="AH139" s="25"/>
      <c r="AI139" s="26"/>
      <c r="AJ139" s="25"/>
      <c r="AK139" s="26"/>
    </row>
    <row r="140" spans="1:37">
      <c r="A140" s="7"/>
      <c r="B140" s="7"/>
      <c r="C140" s="7"/>
      <c r="D140" s="7"/>
      <c r="E140" s="7" t="s">
        <v>183</v>
      </c>
      <c r="F140" s="7"/>
      <c r="G140" s="62"/>
      <c r="H140" s="63"/>
      <c r="I140" s="62">
        <v>2000</v>
      </c>
      <c r="J140" s="63"/>
      <c r="K140" s="62"/>
      <c r="L140" s="63"/>
      <c r="M140" s="62">
        <v>2000</v>
      </c>
      <c r="N140" s="63"/>
      <c r="O140" s="27"/>
      <c r="P140" s="26"/>
      <c r="Q140" s="25">
        <v>2000</v>
      </c>
      <c r="R140" s="26"/>
      <c r="S140" s="25"/>
      <c r="T140" s="26"/>
      <c r="U140" s="25">
        <v>2000</v>
      </c>
      <c r="V140" s="26"/>
      <c r="W140" s="33">
        <v>2000</v>
      </c>
      <c r="X140" s="26"/>
      <c r="Y140" s="72">
        <v>2000</v>
      </c>
      <c r="Z140" s="26"/>
      <c r="AA140" s="13" t="s">
        <v>40</v>
      </c>
      <c r="AB140" s="7"/>
      <c r="AC140" s="7"/>
      <c r="AF140" s="16"/>
      <c r="AG140" s="7"/>
      <c r="AH140" s="25"/>
      <c r="AI140" s="26"/>
      <c r="AJ140" s="25"/>
      <c r="AK140" s="26"/>
    </row>
    <row r="141" spans="1:37">
      <c r="A141" s="7"/>
      <c r="B141" s="7"/>
      <c r="C141" s="7"/>
      <c r="D141" s="7"/>
      <c r="E141" s="7" t="s">
        <v>184</v>
      </c>
      <c r="F141" s="7"/>
      <c r="G141" s="62">
        <v>994</v>
      </c>
      <c r="H141" s="63"/>
      <c r="I141" s="62">
        <v>3000</v>
      </c>
      <c r="J141" s="63"/>
      <c r="K141" s="62">
        <v>5384</v>
      </c>
      <c r="L141" s="63"/>
      <c r="M141" s="62">
        <v>1000</v>
      </c>
      <c r="N141" s="63"/>
      <c r="O141" s="27">
        <v>16047</v>
      </c>
      <c r="P141" s="26"/>
      <c r="Q141" s="25">
        <v>1000</v>
      </c>
      <c r="R141" s="26"/>
      <c r="S141" s="25">
        <v>12781</v>
      </c>
      <c r="T141" s="26"/>
      <c r="U141" s="25">
        <v>1000</v>
      </c>
      <c r="V141" s="26"/>
      <c r="W141" s="33">
        <v>1000</v>
      </c>
      <c r="X141" s="26"/>
      <c r="Y141" s="72">
        <v>1000</v>
      </c>
      <c r="Z141" s="26"/>
      <c r="AA141" s="13" t="s">
        <v>185</v>
      </c>
      <c r="AB141" s="7"/>
      <c r="AC141" s="7"/>
      <c r="AF141" s="16"/>
      <c r="AG141" s="7"/>
      <c r="AH141" s="25"/>
      <c r="AI141" s="26"/>
      <c r="AJ141" s="25"/>
      <c r="AK141" s="26"/>
    </row>
    <row r="142" spans="1:37">
      <c r="A142" s="7"/>
      <c r="B142" s="7"/>
      <c r="C142" s="7"/>
      <c r="D142" s="7"/>
      <c r="E142" s="7" t="s">
        <v>186</v>
      </c>
      <c r="F142" s="7"/>
      <c r="G142" s="62">
        <v>2003</v>
      </c>
      <c r="H142" s="63"/>
      <c r="I142" s="62"/>
      <c r="J142" s="63"/>
      <c r="K142" s="62"/>
      <c r="L142" s="63"/>
      <c r="M142" s="62"/>
      <c r="N142" s="63"/>
      <c r="O142" s="27"/>
      <c r="P142" s="26"/>
      <c r="Q142" s="25"/>
      <c r="R142" s="26"/>
      <c r="S142" s="25"/>
      <c r="T142" s="26"/>
      <c r="U142" s="25"/>
      <c r="V142" s="26"/>
      <c r="W142" s="33"/>
      <c r="X142" s="26"/>
      <c r="Y142" s="72"/>
      <c r="Z142" s="26"/>
      <c r="AB142" s="7"/>
      <c r="AC142" s="7"/>
      <c r="AF142" s="16"/>
      <c r="AG142" s="7"/>
      <c r="AH142" s="25"/>
      <c r="AI142" s="26"/>
      <c r="AJ142" s="25"/>
      <c r="AK142" s="26"/>
    </row>
    <row r="143" spans="1:37" ht="15.75" thickBot="1">
      <c r="A143" s="7"/>
      <c r="B143" s="7"/>
      <c r="C143" s="7"/>
      <c r="D143" s="7"/>
      <c r="E143" s="7" t="s">
        <v>187</v>
      </c>
      <c r="F143" s="7"/>
      <c r="G143" s="62">
        <v>500</v>
      </c>
      <c r="H143" s="63"/>
      <c r="I143" s="62">
        <v>1000</v>
      </c>
      <c r="J143" s="63"/>
      <c r="K143" s="62"/>
      <c r="L143" s="63"/>
      <c r="M143" s="62">
        <v>1000</v>
      </c>
      <c r="N143" s="63"/>
      <c r="O143" s="27"/>
      <c r="P143" s="26"/>
      <c r="Q143" s="25">
        <v>1000</v>
      </c>
      <c r="R143" s="26"/>
      <c r="S143" s="25">
        <v>1750</v>
      </c>
      <c r="T143" s="26"/>
      <c r="U143" s="25">
        <v>1000</v>
      </c>
      <c r="V143" s="26"/>
      <c r="W143" s="33">
        <v>1000</v>
      </c>
      <c r="X143" s="26"/>
      <c r="Y143" s="72">
        <v>1000</v>
      </c>
      <c r="Z143" s="26"/>
      <c r="AA143" s="13" t="s">
        <v>40</v>
      </c>
      <c r="AB143" s="7"/>
      <c r="AC143" s="7"/>
      <c r="AF143" s="16"/>
      <c r="AG143" s="7"/>
      <c r="AH143" s="25"/>
      <c r="AI143" s="26"/>
      <c r="AJ143" s="25"/>
      <c r="AK143" s="26"/>
    </row>
    <row r="144" spans="1:37" ht="15.75" thickBot="1">
      <c r="A144" s="7"/>
      <c r="B144" s="7"/>
      <c r="C144" s="7"/>
      <c r="D144" s="7" t="s">
        <v>188</v>
      </c>
      <c r="E144" s="7"/>
      <c r="F144" s="7"/>
      <c r="G144" s="67">
        <f>ROUND(SUM(G127:G129)+SUM(G136:G143),5)</f>
        <v>140431</v>
      </c>
      <c r="H144" s="63"/>
      <c r="I144" s="67">
        <f>ROUND(SUM(I127:I129)+SUM(I136:I143),5)</f>
        <v>170500</v>
      </c>
      <c r="J144" s="63"/>
      <c r="K144" s="67">
        <f>ROUND(SUM(K127:K129)+SUM(K136:K143),5)</f>
        <v>145191</v>
      </c>
      <c r="L144" s="63"/>
      <c r="M144" s="67">
        <f>ROUND(SUM(M127:M129)+SUM(M136:M143),5)</f>
        <v>398000</v>
      </c>
      <c r="N144" s="63"/>
      <c r="O144" s="46">
        <f>ROUND(SUM(O127:O129)+SUM(O136:O143),5)</f>
        <v>117790</v>
      </c>
      <c r="P144" s="26"/>
      <c r="Q144" s="45">
        <f>ROUND(SUM(Q127:Q129)+SUM(Q136:Q143),5)</f>
        <v>311147</v>
      </c>
      <c r="R144" s="26"/>
      <c r="S144" s="45">
        <f>ROUND(SUM(S127:S129)+SUM(S136:S143),5)</f>
        <v>138963</v>
      </c>
      <c r="T144" s="26"/>
      <c r="U144" s="45">
        <f>ROUND(SUM(U127:U129)+SUM(U136:U143),5)</f>
        <v>309000</v>
      </c>
      <c r="V144" s="26"/>
      <c r="W144" s="47">
        <f>ROUND(SUM(W127:W129)+SUM(W136:W143),5)</f>
        <v>316500</v>
      </c>
      <c r="X144" s="26"/>
      <c r="Y144" s="67">
        <f>ROUND(SUM(Y127:Y129)+SUM(Y136:Y143),5)</f>
        <v>316500</v>
      </c>
      <c r="Z144" s="26"/>
      <c r="AB144" s="7"/>
      <c r="AC144" s="7"/>
      <c r="AF144" s="16"/>
      <c r="AG144" s="7"/>
      <c r="AH144" s="25"/>
      <c r="AI144" s="26"/>
      <c r="AJ144" s="25"/>
      <c r="AK144" s="26"/>
    </row>
    <row r="145" spans="1:37" ht="15.75" thickBot="1">
      <c r="A145" s="7"/>
      <c r="B145" s="7"/>
      <c r="C145" s="7" t="s">
        <v>189</v>
      </c>
      <c r="D145" s="7"/>
      <c r="E145" s="7"/>
      <c r="F145" s="7"/>
      <c r="G145" s="67">
        <f>ROUND(G20+G25+G37+G75+SUM(G91:G91)+G97+SUM(G101:G102)+G108+SUM(G125:G126)+G144,5)</f>
        <v>3462237</v>
      </c>
      <c r="H145" s="63"/>
      <c r="I145" s="67">
        <f>ROUND(I20+I25+I37+I75+SUM(I91:I91)+I97+SUM(I101:I102)+I108+SUM(I125:I126)+I144,5)</f>
        <v>2943327</v>
      </c>
      <c r="J145" s="63"/>
      <c r="K145" s="67">
        <f>ROUND(K20+K25+K37+K75+SUM(K91:K91)+K97+SUM(K101:K102)+K108+SUM(K125:K126)+K144,5)</f>
        <v>4185229</v>
      </c>
      <c r="L145" s="63"/>
      <c r="M145" s="67">
        <f>ROUND(M20+M25+M37+M75+SUM(M91:M91)+M97+SUM(M101:M102)+M108+SUM(M125:M126)+M144,5)</f>
        <v>3795097</v>
      </c>
      <c r="N145" s="63"/>
      <c r="O145" s="46">
        <f>ROUND(O20+O25+O37+O75+SUM(O91:O91)+O97+SUM(O101:O102)+O108+SUM(O125:O126)+O144,5)</f>
        <v>4661955</v>
      </c>
      <c r="P145" s="26"/>
      <c r="Q145" s="45">
        <f>ROUND(Q20+Q25+Q37+Q75+SUM(Q91:Q91)+Q97+SUM(Q101:Q102)+Q108+SUM(Q125:Q126)+Q144,5)</f>
        <v>3814382</v>
      </c>
      <c r="R145" s="26"/>
      <c r="S145" s="45">
        <f>ROUND(S20+S25+S37+S75+SUM(S91:S91)+S97+SUM(S101:S102)+S108+SUM(S125:S126)+S144,5)</f>
        <v>3114863</v>
      </c>
      <c r="T145" s="26"/>
      <c r="U145" s="45">
        <f>ROUND(U20+U25+U37+U75+SUM(U91:U91)+U97+SUM(U101:U102)+U108+SUM(U125:U126)+U144,5)</f>
        <v>4146415</v>
      </c>
      <c r="V145" s="26"/>
      <c r="W145" s="47">
        <f>ROUND(W20+W25+W37+W75+SUM(W91:W91)+W97+SUM(W101:W102)+W108+SUM(W125:W126)+W144,5)</f>
        <v>4211852.5</v>
      </c>
      <c r="X145" s="26"/>
      <c r="Y145" s="67">
        <f>ROUND(Y20+Y25+Y37+Y75+SUM(Y91:Y91)+Y97+SUM(Y101:Y102)+Y108+SUM(Y125:Y126)+Y144,5)</f>
        <v>4211608.7534999996</v>
      </c>
      <c r="Z145" s="26"/>
      <c r="AB145" s="7"/>
      <c r="AC145" s="7"/>
      <c r="AF145" s="16"/>
      <c r="AG145" s="7"/>
      <c r="AH145" s="25"/>
      <c r="AI145" s="26"/>
      <c r="AJ145" s="25"/>
      <c r="AK145" s="26"/>
    </row>
    <row r="146" spans="1:37" s="42" customFormat="1" ht="12" thickBot="1">
      <c r="A146" s="7" t="s">
        <v>190</v>
      </c>
      <c r="B146" s="7"/>
      <c r="C146" s="7"/>
      <c r="D146" s="7"/>
      <c r="E146" s="7"/>
      <c r="F146" s="7"/>
      <c r="G146" s="68">
        <f>ROUND(G18-G145,5)</f>
        <v>-137267</v>
      </c>
      <c r="H146" s="69"/>
      <c r="I146" s="68">
        <f>ROUND(I18-I145,5)</f>
        <v>358847</v>
      </c>
      <c r="J146" s="69"/>
      <c r="K146" s="68">
        <f>ROUND(K18-K145,5)</f>
        <v>-78547</v>
      </c>
      <c r="L146" s="69"/>
      <c r="M146" s="68">
        <f>ROUND(M18-M145,5)</f>
        <v>-168897</v>
      </c>
      <c r="N146" s="69"/>
      <c r="O146" s="49">
        <f>ROUND(O18-O145,5)</f>
        <v>45200</v>
      </c>
      <c r="P146" s="7"/>
      <c r="Q146" s="48">
        <f>ROUND(Q18-Q145,5)</f>
        <v>-189882</v>
      </c>
      <c r="R146" s="7"/>
      <c r="S146" s="48">
        <f>ROUND(S18-S145,5)</f>
        <v>223224.2</v>
      </c>
      <c r="T146" s="7"/>
      <c r="U146" s="48">
        <f>ROUND(U18-U145,5)</f>
        <v>-328915</v>
      </c>
      <c r="V146" s="7"/>
      <c r="W146" s="50">
        <f>ROUND(W18-W145,5)</f>
        <v>-237369.5</v>
      </c>
      <c r="X146" s="7"/>
      <c r="Y146" s="68">
        <f>ROUND(Y18-Y145,5)</f>
        <v>-245339.58350000001</v>
      </c>
      <c r="Z146" s="7"/>
      <c r="AA146" s="13"/>
      <c r="AB146" s="7"/>
      <c r="AC146" s="7"/>
      <c r="AD146" s="14"/>
      <c r="AE146" s="15"/>
      <c r="AF146" s="16"/>
      <c r="AG146" s="7"/>
      <c r="AH146" s="51"/>
      <c r="AI146" s="7"/>
      <c r="AJ146" s="51"/>
      <c r="AK146" s="7"/>
    </row>
    <row r="147" spans="1:37" ht="15.75" thickTop="1">
      <c r="S147" s="25"/>
      <c r="AH147" s="25"/>
      <c r="AI147" s="26"/>
      <c r="AJ147" s="25"/>
      <c r="AK147" s="26"/>
    </row>
    <row r="148" spans="1:37">
      <c r="AH148" s="51"/>
      <c r="AJ148" s="51"/>
    </row>
  </sheetData>
  <mergeCells count="1">
    <mergeCell ref="O1:W1"/>
  </mergeCells>
  <pageMargins left="0.7" right="0.7" top="0.75" bottom="0.75" header="0.1" footer="0.3"/>
  <pageSetup orientation="portrait" r:id="rId1"/>
  <headerFooter>
    <oddHeader>&amp;L&amp;"Arial,Bold"&amp;8 05-15-20
&amp;"Arial,Bold"&amp;8 Accrual Basis&amp;C&amp;"Arial,Bold"&amp;12      University of Toronto Faculty Association
&amp;"Arial,Bold"&amp;14 Profit &amp;&amp; Loss Budget vs. Actual
&amp;"Arial,Bold"&amp;10 July 2016 through June 2020</oddHeader>
    <oddFooter>&amp;R&amp;"Arial,Bold"&amp;8 Page &amp;P of &amp;N</oddFooter>
  </headerFooter>
  <ignoredErrors>
    <ignoredError sqref="G108:Y108" formulaRange="1"/>
  </ignoredErrors>
  <legacyDrawing r:id="rId2"/>
  <controls>
    <control shapeId="1026" r:id="rId3" name="HEADER"/>
    <control shapeId="1025" r:id="rId4" name="FILTER"/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 F21 worksheet </vt:lpstr>
      <vt:lpstr>'Budget F21 worksheet 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Horban</dc:creator>
  <cp:lastModifiedBy>Louis</cp:lastModifiedBy>
  <dcterms:created xsi:type="dcterms:W3CDTF">2020-06-08T03:18:07Z</dcterms:created>
  <dcterms:modified xsi:type="dcterms:W3CDTF">2024-03-18T00:53:41Z</dcterms:modified>
</cp:coreProperties>
</file>